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yan\Documents\FWD Event Chairman\Budget Templates\"/>
    </mc:Choice>
  </mc:AlternateContent>
  <bookViews>
    <workbookView xWindow="0" yWindow="0" windowWidth="19155" windowHeight="6780"/>
  </bookViews>
  <sheets>
    <sheet name="Summary of Budget &amp; Actual Data" sheetId="2" r:id="rId1"/>
    <sheet name="Actual Expense Data" sheetId="6" r:id="rId2"/>
    <sheet name="File Naming Instructions" sheetId="5" r:id="rId3"/>
    <sheet name="Event Types" sheetId="3" r:id="rId4"/>
    <sheet name="Registration Rates" sheetId="4" r:id="rId5"/>
    <sheet name="Income Sharing Ratios" sheetId="7" r:id="rId6"/>
  </sheets>
  <definedNames>
    <definedName name="_xlnm.Print_Area" localSheetId="0">'Summary of Budget &amp; Actual Data'!$A$1:$M$145</definedName>
  </definedNames>
  <calcPr calcId="152511"/>
</workbook>
</file>

<file path=xl/calcChain.xml><?xml version="1.0" encoding="utf-8"?>
<calcChain xmlns="http://schemas.openxmlformats.org/spreadsheetml/2006/main">
  <c r="L92" i="2" l="1"/>
  <c r="L93" i="2"/>
  <c r="L94" i="2"/>
  <c r="L9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68" i="2"/>
  <c r="L69" i="2"/>
  <c r="L70" i="2"/>
  <c r="L71" i="2"/>
  <c r="L67" i="2"/>
  <c r="L53" i="2"/>
  <c r="L54" i="2"/>
  <c r="L55" i="2"/>
  <c r="L56" i="2"/>
  <c r="L57" i="2"/>
  <c r="L58" i="2"/>
  <c r="L59" i="2"/>
  <c r="L60" i="2"/>
  <c r="L61" i="2"/>
  <c r="L62" i="2"/>
  <c r="L63" i="2"/>
  <c r="L51" i="2"/>
  <c r="F116" i="2" l="1"/>
  <c r="E115" i="2"/>
  <c r="F33" i="2"/>
  <c r="G33" i="2" l="1"/>
  <c r="J64" i="2" l="1"/>
  <c r="I64" i="2"/>
  <c r="L75" i="2" l="1"/>
  <c r="H24" i="2" l="1"/>
  <c r="L24" i="2" s="1"/>
  <c r="E33" i="2"/>
  <c r="H9" i="2" s="1"/>
  <c r="R47" i="6"/>
  <c r="R20" i="6"/>
  <c r="R21" i="6"/>
  <c r="R22" i="6"/>
  <c r="R23" i="6"/>
  <c r="R24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6" i="6"/>
  <c r="L52" i="2" s="1"/>
  <c r="R7" i="6"/>
  <c r="R8" i="6"/>
  <c r="R9" i="6"/>
  <c r="R10" i="6"/>
  <c r="R11" i="6"/>
  <c r="R12" i="6"/>
  <c r="R13" i="6"/>
  <c r="R14" i="6"/>
  <c r="R15" i="6"/>
  <c r="R16" i="6"/>
  <c r="R17" i="6"/>
  <c r="R5" i="6"/>
  <c r="A31" i="6"/>
  <c r="A32" i="6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I96" i="2"/>
  <c r="J96" i="2"/>
  <c r="K76" i="2" s="1"/>
  <c r="C13" i="4"/>
  <c r="D13" i="4"/>
  <c r="E13" i="4"/>
  <c r="H20" i="2"/>
  <c r="J20" i="2" s="1"/>
  <c r="H21" i="2"/>
  <c r="J21" i="2" s="1"/>
  <c r="H25" i="2"/>
  <c r="J25" i="2" s="1"/>
  <c r="H26" i="2"/>
  <c r="I26" i="2" s="1"/>
  <c r="H27" i="2"/>
  <c r="I27" i="2" s="1"/>
  <c r="H28" i="2"/>
  <c r="J28" i="2" s="1"/>
  <c r="H29" i="2"/>
  <c r="L29" i="2" s="1"/>
  <c r="H30" i="2"/>
  <c r="J30" i="2" s="1"/>
  <c r="H31" i="2"/>
  <c r="L31" i="2" s="1"/>
  <c r="H32" i="2"/>
  <c r="L32" i="2" s="1"/>
  <c r="H19" i="2"/>
  <c r="J19" i="2" s="1"/>
  <c r="E116" i="2"/>
  <c r="D7" i="4"/>
  <c r="D6" i="4"/>
  <c r="D5" i="4"/>
  <c r="C6" i="4"/>
  <c r="H23" i="2"/>
  <c r="J23" i="2" s="1"/>
  <c r="E6" i="4"/>
  <c r="E7" i="4"/>
  <c r="C5" i="4"/>
  <c r="H22" i="2"/>
  <c r="J22" i="2" s="1"/>
  <c r="E5" i="4"/>
  <c r="A79" i="2"/>
  <c r="A80" i="2"/>
  <c r="A81" i="2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37" i="2"/>
  <c r="A38" i="2"/>
  <c r="A39" i="2" s="1"/>
  <c r="A40" i="2" s="1"/>
  <c r="A41" i="2" s="1"/>
  <c r="A42" i="2" s="1"/>
  <c r="A43" i="2" s="1"/>
  <c r="J106" i="2"/>
  <c r="K101" i="2" s="1"/>
  <c r="L106" i="2"/>
  <c r="M99" i="2" s="1"/>
  <c r="I106" i="2"/>
  <c r="I72" i="2"/>
  <c r="J72" i="2"/>
  <c r="K67" i="2" s="1"/>
  <c r="K59" i="2"/>
  <c r="K104" i="2"/>
  <c r="K99" i="2"/>
  <c r="M102" i="2"/>
  <c r="M103" i="2"/>
  <c r="M100" i="2"/>
  <c r="M104" i="2"/>
  <c r="M105" i="2"/>
  <c r="L44" i="2"/>
  <c r="I44" i="2"/>
  <c r="J44" i="2"/>
  <c r="K39" i="2" s="1"/>
  <c r="H11" i="2"/>
  <c r="H10" i="2"/>
  <c r="K102" i="2" l="1"/>
  <c r="K100" i="2"/>
  <c r="K106" i="2" s="1"/>
  <c r="M101" i="2"/>
  <c r="M106" i="2" s="1"/>
  <c r="K105" i="2"/>
  <c r="K103" i="2"/>
  <c r="K40" i="2"/>
  <c r="M42" i="2"/>
  <c r="K42" i="2"/>
  <c r="K38" i="2"/>
  <c r="K36" i="2"/>
  <c r="K92" i="2"/>
  <c r="K91" i="2"/>
  <c r="K93" i="2"/>
  <c r="K79" i="2"/>
  <c r="K81" i="2"/>
  <c r="K95" i="2"/>
  <c r="K80" i="2"/>
  <c r="K82" i="2"/>
  <c r="K77" i="2"/>
  <c r="K89" i="2"/>
  <c r="K88" i="2"/>
  <c r="K87" i="2"/>
  <c r="K90" i="2"/>
  <c r="K75" i="2"/>
  <c r="K85" i="2"/>
  <c r="K84" i="2"/>
  <c r="K83" i="2"/>
  <c r="K86" i="2"/>
  <c r="K78" i="2"/>
  <c r="K94" i="2"/>
  <c r="K70" i="2"/>
  <c r="K69" i="2"/>
  <c r="K71" i="2"/>
  <c r="K68" i="2"/>
  <c r="K41" i="2"/>
  <c r="K43" i="2"/>
  <c r="K37" i="2"/>
  <c r="I30" i="2"/>
  <c r="J26" i="2"/>
  <c r="I19" i="2"/>
  <c r="L19" i="2"/>
  <c r="I29" i="2"/>
  <c r="J31" i="2"/>
  <c r="L27" i="2"/>
  <c r="I23" i="2"/>
  <c r="L23" i="2"/>
  <c r="L25" i="2"/>
  <c r="I28" i="2"/>
  <c r="J32" i="2"/>
  <c r="I31" i="2"/>
  <c r="I22" i="2"/>
  <c r="L22" i="2"/>
  <c r="J27" i="2"/>
  <c r="I24" i="2"/>
  <c r="L28" i="2"/>
  <c r="I21" i="2"/>
  <c r="L21" i="2"/>
  <c r="J24" i="2"/>
  <c r="I32" i="2"/>
  <c r="I25" i="2"/>
  <c r="M40" i="2"/>
  <c r="M38" i="2"/>
  <c r="M43" i="2"/>
  <c r="M37" i="2"/>
  <c r="M41" i="2"/>
  <c r="M39" i="2"/>
  <c r="M36" i="2"/>
  <c r="L72" i="2"/>
  <c r="M68" i="2" s="1"/>
  <c r="L64" i="2"/>
  <c r="H12" i="2"/>
  <c r="I108" i="2"/>
  <c r="C10" i="2" s="1"/>
  <c r="L96" i="2"/>
  <c r="M94" i="2" s="1"/>
  <c r="K54" i="2"/>
  <c r="K63" i="2"/>
  <c r="K53" i="2"/>
  <c r="K51" i="2"/>
  <c r="K58" i="2"/>
  <c r="K52" i="2"/>
  <c r="J108" i="2"/>
  <c r="K62" i="2"/>
  <c r="K57" i="2"/>
  <c r="K56" i="2"/>
  <c r="K55" i="2"/>
  <c r="K61" i="2"/>
  <c r="K60" i="2"/>
  <c r="L26" i="2"/>
  <c r="L20" i="2"/>
  <c r="J29" i="2"/>
  <c r="I20" i="2"/>
  <c r="L30" i="2"/>
  <c r="K44" i="2" l="1"/>
  <c r="K96" i="2"/>
  <c r="K72" i="2"/>
  <c r="M44" i="2"/>
  <c r="I33" i="2"/>
  <c r="I46" i="2" s="1"/>
  <c r="J33" i="2"/>
  <c r="K24" i="2" s="1"/>
  <c r="L33" i="2"/>
  <c r="M53" i="2"/>
  <c r="M52" i="2"/>
  <c r="M51" i="2"/>
  <c r="M61" i="2"/>
  <c r="M57" i="2"/>
  <c r="M60" i="2"/>
  <c r="M59" i="2"/>
  <c r="M56" i="2"/>
  <c r="M54" i="2"/>
  <c r="M63" i="2"/>
  <c r="M62" i="2"/>
  <c r="M58" i="2"/>
  <c r="M55" i="2"/>
  <c r="I113" i="2"/>
  <c r="M88" i="2"/>
  <c r="M89" i="2"/>
  <c r="M87" i="2"/>
  <c r="M83" i="2"/>
  <c r="M77" i="2"/>
  <c r="M84" i="2"/>
  <c r="M90" i="2"/>
  <c r="M91" i="2"/>
  <c r="M79" i="2"/>
  <c r="M80" i="2"/>
  <c r="M85" i="2"/>
  <c r="M81" i="2"/>
  <c r="M93" i="2"/>
  <c r="M92" i="2"/>
  <c r="M82" i="2"/>
  <c r="M75" i="2"/>
  <c r="M95" i="2"/>
  <c r="M78" i="2"/>
  <c r="M76" i="2"/>
  <c r="M86" i="2"/>
  <c r="M71" i="2"/>
  <c r="K64" i="2"/>
  <c r="L108" i="2"/>
  <c r="L113" i="2" s="1"/>
  <c r="M70" i="2"/>
  <c r="M69" i="2"/>
  <c r="M67" i="2"/>
  <c r="D10" i="2"/>
  <c r="J113" i="2"/>
  <c r="K113" i="2" s="1"/>
  <c r="K108" i="2" l="1"/>
  <c r="K27" i="2"/>
  <c r="K26" i="2"/>
  <c r="K31" i="2"/>
  <c r="K21" i="2"/>
  <c r="K32" i="2"/>
  <c r="K29" i="2"/>
  <c r="K19" i="2"/>
  <c r="J46" i="2"/>
  <c r="J112" i="2" s="1"/>
  <c r="J114" i="2" s="1"/>
  <c r="K25" i="2"/>
  <c r="K20" i="2"/>
  <c r="K22" i="2"/>
  <c r="K23" i="2"/>
  <c r="K28" i="2"/>
  <c r="K30" i="2"/>
  <c r="C9" i="2"/>
  <c r="C11" i="2" s="1"/>
  <c r="I112" i="2"/>
  <c r="I114" i="2" s="1"/>
  <c r="I116" i="2" s="1"/>
  <c r="M96" i="2"/>
  <c r="M72" i="2"/>
  <c r="E10" i="2"/>
  <c r="M113" i="2"/>
  <c r="M64" i="2"/>
  <c r="M28" i="2"/>
  <c r="M22" i="2"/>
  <c r="M31" i="2"/>
  <c r="M26" i="2"/>
  <c r="L46" i="2"/>
  <c r="M30" i="2"/>
  <c r="M27" i="2"/>
  <c r="M29" i="2"/>
  <c r="M32" i="2"/>
  <c r="M25" i="2"/>
  <c r="M23" i="2"/>
  <c r="M21" i="2"/>
  <c r="M19" i="2"/>
  <c r="M24" i="2"/>
  <c r="M20" i="2"/>
  <c r="J116" i="2" l="1"/>
  <c r="K116" i="2" s="1"/>
  <c r="K114" i="2"/>
  <c r="K112" i="2"/>
  <c r="I115" i="2"/>
  <c r="C12" i="2" s="1"/>
  <c r="K33" i="2"/>
  <c r="D9" i="2"/>
  <c r="D11" i="2" s="1"/>
  <c r="M33" i="2"/>
  <c r="M46" i="2" s="1"/>
  <c r="F9" i="2" s="1"/>
  <c r="M108" i="2"/>
  <c r="F10" i="2" s="1"/>
  <c r="E9" i="2"/>
  <c r="E11" i="2" s="1"/>
  <c r="L112" i="2"/>
  <c r="J115" i="2" l="1"/>
  <c r="K115" i="2" s="1"/>
  <c r="C13" i="2"/>
  <c r="F11" i="2"/>
  <c r="D13" i="2"/>
  <c r="D12" i="2"/>
  <c r="L114" i="2"/>
  <c r="L116" i="2" s="1"/>
  <c r="L115" i="2" s="1"/>
  <c r="M112" i="2"/>
  <c r="M116" i="2" l="1"/>
  <c r="M115" i="2"/>
  <c r="M114" i="2"/>
  <c r="E13" i="2" l="1"/>
  <c r="F13" i="2"/>
  <c r="E12" i="2"/>
  <c r="F12" i="2"/>
</calcChain>
</file>

<file path=xl/comments1.xml><?xml version="1.0" encoding="utf-8"?>
<comments xmlns="http://schemas.openxmlformats.org/spreadsheetml/2006/main">
  <authors>
    <author>Bryan Forbes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>Choose one convention type from the Drop Down menu.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Actual minus Revised Budget.  In the absence of a Revised Budget, Actual minus Original Budget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Actual Registration Count minus Revised Registration Count.  In the absence of a Revised Registration Count, Actual Registration Count minus Original Registration Count.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Rates will populate once the "EVENT" type is selected from the Drop Down Menu at the top of the worksheet.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If modifying the Original Budget, enter Revised Quantities and data for all Income &amp; Expense codes.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Actual minus Revised Budget.  In the absence of a Revised Budget, Actual minus Original Budget</t>
        </r>
      </text>
    </comment>
  </commentList>
</comments>
</file>

<file path=xl/sharedStrings.xml><?xml version="1.0" encoding="utf-8"?>
<sst xmlns="http://schemas.openxmlformats.org/spreadsheetml/2006/main" count="251" uniqueCount="140">
  <si>
    <t xml:space="preserve"> </t>
  </si>
  <si>
    <t>CODE</t>
  </si>
  <si>
    <t>PROGRAM AD SALES</t>
  </si>
  <si>
    <t>RENTAL - ROOMS/EXTRA</t>
  </si>
  <si>
    <t xml:space="preserve">RENTAL - RADIO COMMUNICATIONS </t>
  </si>
  <si>
    <t xml:space="preserve">RENTAL - LIGHTING/EXTRA </t>
  </si>
  <si>
    <t>LABOR - CUSTODIAN(S)</t>
  </si>
  <si>
    <t>LABOR - SECURITY(S)</t>
  </si>
  <si>
    <t>LABOR - USHERS</t>
  </si>
  <si>
    <t>JUDGES TRAVEL</t>
  </si>
  <si>
    <t>JUDGES HOUSING</t>
  </si>
  <si>
    <t>JUDGES MEALS</t>
  </si>
  <si>
    <t>JUDGES MISC.</t>
  </si>
  <si>
    <t>JUDGES SERVICES REFRESHMENTS/ETC.</t>
  </si>
  <si>
    <t>AUDIO/VIDEO TAPES</t>
  </si>
  <si>
    <t>AWARDS &amp; TROPHIES</t>
  </si>
  <si>
    <t>HOTEL MISC. COFFEE/ETC.</t>
  </si>
  <si>
    <t>HOTEL ROOM DEDICATEE</t>
  </si>
  <si>
    <t>INSURANCE</t>
  </si>
  <si>
    <t>LADIES HOSPITALITY</t>
  </si>
  <si>
    <t>PRINTING MISC. FLYERS/ETC.</t>
  </si>
  <si>
    <t>PRINTING PROGRAM</t>
  </si>
  <si>
    <t>PRINTING SIGNS &amp; SCORE SHEETS</t>
  </si>
  <si>
    <t>PUBLICITY DISTRICT/PUBLIC</t>
  </si>
  <si>
    <t>TOTAL INCOME</t>
  </si>
  <si>
    <t>TOTAL EXPENSES</t>
  </si>
  <si>
    <t>GCC EXPENSES</t>
  </si>
  <si>
    <t>ACTUAL</t>
  </si>
  <si>
    <t xml:space="preserve">LABOR - AUDIO/VIDEO TECHNICIAN(S)  </t>
  </si>
  <si>
    <t>OTHER INCOME MISC.</t>
  </si>
  <si>
    <t>RENTAL - MISC.</t>
  </si>
  <si>
    <t>OTHER AUDITORIUM EXPENSES</t>
  </si>
  <si>
    <t>REGISTRATION &amp; MISC. SUPPLIES</t>
  </si>
  <si>
    <t>VARIANCE</t>
  </si>
  <si>
    <t>HOTEL ROOM MISC.</t>
  </si>
  <si>
    <t>REVISED</t>
  </si>
  <si>
    <t>POSTAGE &amp; TELEPHONE</t>
  </si>
  <si>
    <t>OTHER MISC. EXPENSES</t>
  </si>
  <si>
    <t>RENTAL - AUDIO/VIDEO EQUIPMENT/EXTRA</t>
  </si>
  <si>
    <t>REVISED BUDGET</t>
  </si>
  <si>
    <t>ORIGINAL BUDGET</t>
  </si>
  <si>
    <t>DESCRIPTION</t>
  </si>
  <si>
    <t>ORIGINAL</t>
  </si>
  <si>
    <t>REGISTRATION COUNT</t>
  </si>
  <si>
    <t xml:space="preserve">COMPED REGISTRATIONS </t>
  </si>
  <si>
    <t>RATES</t>
  </si>
  <si>
    <t>ORIGINAL QUANTITY</t>
  </si>
  <si>
    <t>REVISED QUANTITY</t>
  </si>
  <si>
    <t>AUDITORIUM EXPENSE</t>
  </si>
  <si>
    <t>SUBTOTAL - AUDITORIUM EXPENSE</t>
  </si>
  <si>
    <t>VENUE</t>
  </si>
  <si>
    <t>EVENT</t>
  </si>
  <si>
    <t>LOCATION</t>
  </si>
  <si>
    <t>DATE(S)</t>
  </si>
  <si>
    <t>From</t>
  </si>
  <si>
    <t>To</t>
  </si>
  <si>
    <t>JUDGES EXPENSE</t>
  </si>
  <si>
    <t>SUBTOTAL - JUDGES EXPENSES</t>
  </si>
  <si>
    <t>SUPPLIES/SERVICES</t>
  </si>
  <si>
    <t>SUBTOTAL - SUPPLIES/SERVICES</t>
  </si>
  <si>
    <t xml:space="preserve">RENTAL - AUDITORIUM </t>
  </si>
  <si>
    <t>HOTEL REBATE (COMMISSIONED ROOMS)</t>
  </si>
  <si>
    <t>RV PARKING</t>
  </si>
  <si>
    <t>TRANSPORTATION</t>
  </si>
  <si>
    <t>HOST CHAPTER</t>
  </si>
  <si>
    <t>EXPENSES</t>
  </si>
  <si>
    <t>NOT USED</t>
  </si>
  <si>
    <t>SUBTOTAL - NOT USED</t>
  </si>
  <si>
    <t>RATIO</t>
  </si>
  <si>
    <t>REGISTRATION COMPS</t>
  </si>
  <si>
    <t>ALL EVENTS - ONSITE RATE</t>
  </si>
  <si>
    <t>FWD INCOME</t>
  </si>
  <si>
    <t>HOST CHAPTER INCOME</t>
  </si>
  <si>
    <t>Amount</t>
  </si>
  <si>
    <t>TRANSPORTATION (Excluding Judges)</t>
  </si>
  <si>
    <t>LABOR -  STAGE MANAGER</t>
  </si>
  <si>
    <t xml:space="preserve">LABOR - STAGE HANDS(S)   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</si>
  <si>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Discount Rate applies up to the date of the Early Bird cut-off. 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</si>
  <si>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Standard Rate applies after the date of the Early Bird cut-off and prior to On-site registration.</t>
    </r>
  </si>
  <si>
    <t>SE/SW Division Contests &amp; International Prelims</t>
  </si>
  <si>
    <t>INCOME</t>
  </si>
  <si>
    <t>REGISTRATION INCOME</t>
  </si>
  <si>
    <t>GROSS PROFIT</t>
  </si>
  <si>
    <t>SUBTOTAL - REGISTRATION INCOME</t>
  </si>
  <si>
    <t>OTHER INCOME</t>
  </si>
  <si>
    <t>SUBTOTAL - OTHER INCOME</t>
  </si>
  <si>
    <t>TOTAL GROSS PROFIT</t>
  </si>
  <si>
    <t>PROFIT TO DISTRICT</t>
  </si>
  <si>
    <t>PROFIT TO HOST CHAPTER</t>
  </si>
  <si>
    <t>BUDGET VARIANCE</t>
  </si>
  <si>
    <t>Original Budget Approval</t>
  </si>
  <si>
    <t>Revised Budget Approval</t>
  </si>
  <si>
    <t>Acual Income &amp; Expense Approval</t>
  </si>
  <si>
    <t>NE/NW Division Contests &amp; International Prelims</t>
  </si>
  <si>
    <t>NE/NW Division Contests</t>
  </si>
  <si>
    <t>SE/SW Division Contests</t>
  </si>
  <si>
    <t>FWD Fall Convention &amp; Contest</t>
  </si>
  <si>
    <t>Division Contests</t>
  </si>
  <si>
    <t>FWD Fall Convention</t>
  </si>
  <si>
    <t>Div. Contests w/QT Prelims</t>
  </si>
  <si>
    <t>REGISTRATION TYPE</t>
  </si>
  <si>
    <t>ACTUAL QUANTITY</t>
  </si>
  <si>
    <t>EVENT TYPE</t>
  </si>
  <si>
    <t>AZ Division Convention &amp; Contest</t>
  </si>
  <si>
    <t>ALL EVENTS - DISCOUNT RATE</t>
  </si>
  <si>
    <t>ALL EVENTS - STANDARD RATE</t>
  </si>
  <si>
    <r>
      <t xml:space="preserve">ALL EVENTS - DISCOUNT RATE </t>
    </r>
    <r>
      <rPr>
        <i/>
        <sz val="8"/>
        <rFont val="Arial"/>
        <family val="2"/>
      </rPr>
      <t>(UNDER 26)</t>
    </r>
  </si>
  <si>
    <r>
      <t xml:space="preserve">ALL EVENTS - STANDARD RATE </t>
    </r>
    <r>
      <rPr>
        <i/>
        <sz val="8"/>
        <rFont val="Arial"/>
        <family val="2"/>
      </rPr>
      <t>(UNDER 26)</t>
    </r>
  </si>
  <si>
    <r>
      <t xml:space="preserve">ALL EVENTS - ONSITE RATE </t>
    </r>
    <r>
      <rPr>
        <i/>
        <sz val="8"/>
        <rFont val="Arial"/>
        <family val="2"/>
      </rPr>
      <t>(UNDER 26)</t>
    </r>
  </si>
  <si>
    <t>Comments</t>
  </si>
  <si>
    <t>50% of 1010</t>
  </si>
  <si>
    <t>50% of 1020</t>
  </si>
  <si>
    <t>50% of 1025</t>
  </si>
  <si>
    <t>SINGLE EVENT - FRI. QUARTET SEMI-FINALS</t>
  </si>
  <si>
    <t>SINGLE EVENT - SAT. QUARTET CONTEST</t>
  </si>
  <si>
    <t>SINGLE EVENT - SAT. CHORUS CONTEST</t>
  </si>
  <si>
    <t>SINGLE EVENT - SAT. CHORUS CONTEST/SHOW</t>
  </si>
  <si>
    <t>SINGLE EVENT - SAT. QUARTET FINALS/SHOW</t>
  </si>
  <si>
    <r>
      <t xml:space="preserve">SINGLE EVENT - ANY SINGLE EVENT </t>
    </r>
    <r>
      <rPr>
        <i/>
        <sz val="8"/>
        <rFont val="Arial"/>
        <family val="2"/>
      </rPr>
      <t>(UNDER 26)</t>
    </r>
  </si>
  <si>
    <r>
      <t>COMPED REGISTRATIONS</t>
    </r>
    <r>
      <rPr>
        <i/>
        <sz val="8"/>
        <rFont val="Arial"/>
        <family val="2"/>
      </rPr>
      <t xml:space="preserve"> (NON-MEMBER UNDER 13)</t>
    </r>
  </si>
  <si>
    <t>Please save this file using the following format:</t>
  </si>
  <si>
    <t>Examples:</t>
  </si>
  <si>
    <t>FWD-FS AZ Division Convention &amp; Contest - 04-16-16</t>
  </si>
  <si>
    <t>FWD-FS "Convention Name" - "Date of last day of Convention"</t>
  </si>
  <si>
    <t>FWD-FS Fall Convention &amp; Contest - 10-16-16</t>
  </si>
  <si>
    <t>FWD-FS NE-NW Division Contests - 04-02-16</t>
  </si>
  <si>
    <t>FWD-FS SE-SW Division Contests &amp; International Prelims - 03-20-16</t>
  </si>
  <si>
    <t xml:space="preserve">ONLINE PROCESSING FEES - HOST CHAPTER </t>
  </si>
  <si>
    <t xml:space="preserve">ONLINE PROCESSING FEES - DISTRICT </t>
  </si>
  <si>
    <t>50% of Single Event Pricing</t>
  </si>
  <si>
    <t>Host Chapter Event Chairman</t>
  </si>
  <si>
    <t>FWD Events Chair</t>
  </si>
  <si>
    <t>(Type your name here)</t>
  </si>
  <si>
    <t>Total</t>
  </si>
  <si>
    <t>Description</t>
  </si>
  <si>
    <t>Code</t>
  </si>
  <si>
    <t>FWD</t>
  </si>
  <si>
    <t>HOST</t>
  </si>
  <si>
    <t>MINIMUM</t>
  </si>
  <si>
    <t>COMPETITOR PHOTO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</si>
</sst>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_);[Red]\(0\)"/>
  </numFmts>
  <fonts count="1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4"/>
      <name val="BrushScript BT"/>
      <family val="4"/>
    </font>
    <font>
      <sz val="1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sz val="14"/>
      <name val="Brush Script MT"/>
      <family val="4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5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44" fontId="0" fillId="0" borderId="0" xfId="1" applyFont="1"/>
    <xf numFmtId="0" fontId="0" fillId="0" borderId="0" xfId="0" applyBorder="1"/>
    <xf numFmtId="44" fontId="4" fillId="0" borderId="0" xfId="1" applyFont="1"/>
    <xf numFmtId="0" fontId="5" fillId="0" borderId="0" xfId="0" applyFont="1"/>
    <xf numFmtId="0" fontId="3" fillId="0" borderId="4" xfId="0" applyFont="1" applyBorder="1"/>
    <xf numFmtId="0" fontId="3" fillId="0" borderId="5" xfId="0" applyFont="1" applyBorder="1"/>
    <xf numFmtId="44" fontId="0" fillId="0" borderId="0" xfId="0" applyNumberFormat="1"/>
    <xf numFmtId="0" fontId="8" fillId="0" borderId="0" xfId="0" applyFont="1"/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3" fillId="0" borderId="3" xfId="0" applyFont="1" applyBorder="1"/>
    <xf numFmtId="0" fontId="3" fillId="0" borderId="7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0" fillId="0" borderId="0" xfId="0" applyAlignment="1"/>
    <xf numFmtId="0" fontId="4" fillId="0" borderId="0" xfId="0" applyFont="1" applyAlignment="1"/>
    <xf numFmtId="8" fontId="3" fillId="0" borderId="3" xfId="0" applyNumberFormat="1" applyFont="1" applyBorder="1"/>
    <xf numFmtId="8" fontId="3" fillId="0" borderId="3" xfId="0" applyNumberFormat="1" applyFont="1" applyBorder="1" applyAlignment="1">
      <alignment horizontal="right"/>
    </xf>
    <xf numFmtId="8" fontId="3" fillId="0" borderId="3" xfId="1" applyNumberFormat="1" applyFont="1" applyBorder="1" applyAlignment="1">
      <alignment horizontal="right"/>
    </xf>
    <xf numFmtId="0" fontId="9" fillId="0" borderId="0" xfId="0" applyFont="1"/>
    <xf numFmtId="8" fontId="3" fillId="0" borderId="28" xfId="0" applyNumberFormat="1" applyFont="1" applyBorder="1" applyAlignment="1">
      <alignment horizontal="right"/>
    </xf>
    <xf numFmtId="8" fontId="3" fillId="0" borderId="28" xfId="1" applyNumberFormat="1" applyFont="1" applyBorder="1" applyAlignment="1">
      <alignment horizontal="right"/>
    </xf>
    <xf numFmtId="44" fontId="3" fillId="0" borderId="29" xfId="1" applyFont="1" applyBorder="1"/>
    <xf numFmtId="8" fontId="3" fillId="0" borderId="17" xfId="0" applyNumberFormat="1" applyFont="1" applyBorder="1" applyAlignment="1">
      <alignment horizontal="right"/>
    </xf>
    <xf numFmtId="8" fontId="3" fillId="0" borderId="29" xfId="0" applyNumberFormat="1" applyFont="1" applyBorder="1" applyAlignment="1">
      <alignment horizontal="right"/>
    </xf>
    <xf numFmtId="0" fontId="9" fillId="0" borderId="4" xfId="0" applyFont="1" applyBorder="1"/>
    <xf numFmtId="0" fontId="7" fillId="0" borderId="0" xfId="0" applyFont="1" applyBorder="1" applyAlignment="1">
      <alignment horizontal="center"/>
    </xf>
    <xf numFmtId="0" fontId="6" fillId="0" borderId="0" xfId="1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38" fontId="3" fillId="0" borderId="17" xfId="1" applyNumberFormat="1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8" fontId="3" fillId="0" borderId="40" xfId="0" applyNumberFormat="1" applyFont="1" applyBorder="1" applyAlignment="1">
      <alignment horizontal="right"/>
    </xf>
    <xf numFmtId="8" fontId="3" fillId="0" borderId="40" xfId="1" applyNumberFormat="1" applyFont="1" applyBorder="1" applyAlignment="1">
      <alignment horizontal="right"/>
    </xf>
    <xf numFmtId="8" fontId="3" fillId="0" borderId="41" xfId="0" applyNumberFormat="1" applyFont="1" applyBorder="1" applyAlignment="1">
      <alignment horizontal="right"/>
    </xf>
    <xf numFmtId="8" fontId="3" fillId="0" borderId="4" xfId="1" applyNumberFormat="1" applyFont="1" applyBorder="1"/>
    <xf numFmtId="38" fontId="3" fillId="0" borderId="3" xfId="0" applyNumberFormat="1" applyFont="1" applyBorder="1" applyAlignment="1">
      <alignment horizontal="right"/>
    </xf>
    <xf numFmtId="8" fontId="3" fillId="0" borderId="3" xfId="1" applyNumberFormat="1" applyFont="1" applyBorder="1"/>
    <xf numFmtId="38" fontId="3" fillId="0" borderId="25" xfId="1" applyNumberFormat="1" applyFont="1" applyBorder="1" applyAlignment="1">
      <alignment horizontal="right"/>
    </xf>
    <xf numFmtId="0" fontId="3" fillId="0" borderId="39" xfId="0" applyFont="1" applyBorder="1" applyAlignment="1">
      <alignment horizontal="left"/>
    </xf>
    <xf numFmtId="38" fontId="3" fillId="0" borderId="41" xfId="1" applyNumberFormat="1" applyFont="1" applyBorder="1" applyAlignment="1">
      <alignment horizontal="right"/>
    </xf>
    <xf numFmtId="0" fontId="3" fillId="0" borderId="27" xfId="0" applyFont="1" applyBorder="1"/>
    <xf numFmtId="8" fontId="3" fillId="0" borderId="16" xfId="0" applyNumberFormat="1" applyFont="1" applyBorder="1"/>
    <xf numFmtId="8" fontId="3" fillId="0" borderId="17" xfId="0" applyNumberFormat="1" applyFont="1" applyBorder="1"/>
    <xf numFmtId="0" fontId="3" fillId="0" borderId="53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38" fontId="3" fillId="0" borderId="7" xfId="0" applyNumberFormat="1" applyFont="1" applyBorder="1" applyAlignment="1">
      <alignment horizontal="left"/>
    </xf>
    <xf numFmtId="38" fontId="3" fillId="0" borderId="7" xfId="0" applyNumberFormat="1" applyFont="1" applyBorder="1" applyAlignment="1">
      <alignment horizontal="right"/>
    </xf>
    <xf numFmtId="8" fontId="3" fillId="0" borderId="54" xfId="1" applyNumberFormat="1" applyFont="1" applyBorder="1"/>
    <xf numFmtId="8" fontId="3" fillId="0" borderId="7" xfId="0" applyNumberFormat="1" applyFont="1" applyBorder="1"/>
    <xf numFmtId="8" fontId="3" fillId="0" borderId="20" xfId="0" applyNumberFormat="1" applyFont="1" applyBorder="1"/>
    <xf numFmtId="8" fontId="3" fillId="0" borderId="55" xfId="0" applyNumberFormat="1" applyFont="1" applyBorder="1"/>
    <xf numFmtId="0" fontId="3" fillId="2" borderId="1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vertical="center"/>
    </xf>
    <xf numFmtId="8" fontId="3" fillId="2" borderId="37" xfId="0" applyNumberFormat="1" applyFont="1" applyFill="1" applyBorder="1" applyAlignment="1">
      <alignment vertical="center"/>
    </xf>
    <xf numFmtId="8" fontId="3" fillId="2" borderId="30" xfId="0" applyNumberFormat="1" applyFont="1" applyFill="1" applyBorder="1" applyAlignment="1">
      <alignment vertical="center"/>
    </xf>
    <xf numFmtId="8" fontId="3" fillId="2" borderId="31" xfId="0" applyNumberFormat="1" applyFont="1" applyFill="1" applyBorder="1" applyAlignment="1">
      <alignment vertical="center"/>
    </xf>
    <xf numFmtId="0" fontId="3" fillId="0" borderId="7" xfId="0" applyFont="1" applyBorder="1"/>
    <xf numFmtId="44" fontId="3" fillId="0" borderId="54" xfId="1" applyFont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3" fillId="0" borderId="22" xfId="0" applyFont="1" applyBorder="1"/>
    <xf numFmtId="0" fontId="3" fillId="0" borderId="22" xfId="0" applyFont="1" applyBorder="1" applyAlignment="1">
      <alignment horizontal="right"/>
    </xf>
    <xf numFmtId="44" fontId="3" fillId="0" borderId="56" xfId="1" applyFont="1" applyBorder="1" applyAlignment="1">
      <alignment horizontal="right"/>
    </xf>
    <xf numFmtId="0" fontId="3" fillId="0" borderId="55" xfId="0" applyFont="1" applyFill="1" applyBorder="1" applyAlignment="1">
      <alignment horizontal="right"/>
    </xf>
    <xf numFmtId="0" fontId="9" fillId="0" borderId="45" xfId="0" applyFont="1" applyBorder="1" applyAlignment="1">
      <alignment horizontal="center"/>
    </xf>
    <xf numFmtId="8" fontId="9" fillId="0" borderId="19" xfId="0" applyNumberFormat="1" applyFont="1" applyBorder="1"/>
    <xf numFmtId="0" fontId="9" fillId="0" borderId="46" xfId="0" applyFont="1" applyBorder="1" applyAlignment="1">
      <alignment horizontal="center"/>
    </xf>
    <xf numFmtId="8" fontId="9" fillId="0" borderId="43" xfId="0" applyNumberFormat="1" applyFont="1" applyBorder="1"/>
    <xf numFmtId="0" fontId="9" fillId="0" borderId="47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38" fontId="9" fillId="0" borderId="22" xfId="0" applyNumberFormat="1" applyFont="1" applyBorder="1"/>
    <xf numFmtId="38" fontId="9" fillId="0" borderId="22" xfId="0" applyNumberFormat="1" applyFont="1" applyBorder="1" applyAlignment="1">
      <alignment horizontal="right"/>
    </xf>
    <xf numFmtId="8" fontId="9" fillId="0" borderId="56" xfId="1" applyNumberFormat="1" applyFont="1" applyBorder="1"/>
    <xf numFmtId="8" fontId="9" fillId="0" borderId="22" xfId="0" applyNumberFormat="1" applyFont="1" applyBorder="1"/>
    <xf numFmtId="8" fontId="9" fillId="0" borderId="55" xfId="0" applyNumberFormat="1" applyFont="1" applyBorder="1"/>
    <xf numFmtId="0" fontId="9" fillId="0" borderId="3" xfId="0" applyFont="1" applyBorder="1"/>
    <xf numFmtId="0" fontId="9" fillId="0" borderId="59" xfId="0" applyFont="1" applyBorder="1" applyAlignment="1">
      <alignment horizontal="center"/>
    </xf>
    <xf numFmtId="0" fontId="9" fillId="0" borderId="24" xfId="0" applyFont="1" applyBorder="1"/>
    <xf numFmtId="8" fontId="9" fillId="0" borderId="23" xfId="1" applyNumberFormat="1" applyFont="1" applyBorder="1"/>
    <xf numFmtId="8" fontId="9" fillId="0" borderId="24" xfId="0" applyNumberFormat="1" applyFont="1" applyBorder="1"/>
    <xf numFmtId="8" fontId="9" fillId="0" borderId="25" xfId="0" applyNumberFormat="1" applyFont="1" applyBorder="1"/>
    <xf numFmtId="0" fontId="9" fillId="0" borderId="0" xfId="0" applyFont="1" applyAlignment="1">
      <alignment horizontal="center"/>
    </xf>
    <xf numFmtId="44" fontId="9" fillId="0" borderId="0" xfId="1" applyFont="1"/>
    <xf numFmtId="0" fontId="9" fillId="0" borderId="0" xfId="0" applyFont="1" applyBorder="1"/>
    <xf numFmtId="0" fontId="9" fillId="0" borderId="5" xfId="0" applyFont="1" applyBorder="1"/>
    <xf numFmtId="8" fontId="9" fillId="0" borderId="3" xfId="0" applyNumberFormat="1" applyFont="1" applyBorder="1"/>
    <xf numFmtId="44" fontId="9" fillId="0" borderId="0" xfId="1" applyFont="1" applyBorder="1"/>
    <xf numFmtId="8" fontId="3" fillId="0" borderId="38" xfId="0" applyNumberFormat="1" applyFont="1" applyBorder="1" applyAlignment="1"/>
    <xf numFmtId="8" fontId="3" fillId="0" borderId="11" xfId="0" applyNumberFormat="1" applyFont="1" applyBorder="1" applyAlignment="1"/>
    <xf numFmtId="8" fontId="3" fillId="0" borderId="36" xfId="0" applyNumberFormat="1" applyFont="1" applyBorder="1" applyAlignment="1"/>
    <xf numFmtId="8" fontId="3" fillId="0" borderId="13" xfId="0" applyNumberFormat="1" applyFont="1" applyBorder="1" applyAlignment="1">
      <alignment horizontal="right"/>
    </xf>
    <xf numFmtId="8" fontId="3" fillId="0" borderId="36" xfId="0" applyNumberFormat="1" applyFont="1" applyBorder="1" applyAlignment="1">
      <alignment horizontal="right"/>
    </xf>
    <xf numFmtId="38" fontId="9" fillId="0" borderId="4" xfId="0" applyNumberFormat="1" applyFont="1" applyFill="1" applyBorder="1"/>
    <xf numFmtId="38" fontId="9" fillId="0" borderId="5" xfId="0" applyNumberFormat="1" applyFont="1" applyFill="1" applyBorder="1"/>
    <xf numFmtId="0" fontId="3" fillId="0" borderId="27" xfId="0" applyFont="1" applyBorder="1" applyAlignment="1">
      <alignment horizontal="left"/>
    </xf>
    <xf numFmtId="0" fontId="10" fillId="0" borderId="0" xfId="0" applyFont="1" applyAlignment="1">
      <alignment horizontal="center" vertical="top"/>
    </xf>
    <xf numFmtId="44" fontId="9" fillId="0" borderId="12" xfId="1" applyFont="1" applyBorder="1"/>
    <xf numFmtId="44" fontId="9" fillId="0" borderId="61" xfId="1" applyFont="1" applyBorder="1"/>
    <xf numFmtId="44" fontId="9" fillId="0" borderId="62" xfId="1" applyFont="1" applyBorder="1"/>
    <xf numFmtId="44" fontId="3" fillId="0" borderId="12" xfId="1" applyFont="1" applyBorder="1"/>
    <xf numFmtId="44" fontId="3" fillId="0" borderId="61" xfId="1" applyFont="1" applyBorder="1"/>
    <xf numFmtId="8" fontId="9" fillId="0" borderId="16" xfId="1" applyNumberFormat="1" applyFont="1" applyBorder="1"/>
    <xf numFmtId="8" fontId="9" fillId="0" borderId="17" xfId="0" applyNumberFormat="1" applyFont="1" applyBorder="1"/>
    <xf numFmtId="8" fontId="3" fillId="0" borderId="16" xfId="1" applyNumberFormat="1" applyFont="1" applyBorder="1"/>
    <xf numFmtId="8" fontId="3" fillId="0" borderId="18" xfId="1" applyNumberFormat="1" applyFont="1" applyBorder="1"/>
    <xf numFmtId="0" fontId="9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9" fillId="0" borderId="42" xfId="0" applyFont="1" applyBorder="1" applyAlignment="1">
      <alignment horizontal="center"/>
    </xf>
    <xf numFmtId="0" fontId="3" fillId="0" borderId="69" xfId="0" applyFont="1" applyFill="1" applyBorder="1"/>
    <xf numFmtId="0" fontId="9" fillId="0" borderId="69" xfId="0" applyFont="1" applyFill="1" applyBorder="1"/>
    <xf numFmtId="0" fontId="3" fillId="0" borderId="69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/>
    </xf>
    <xf numFmtId="0" fontId="3" fillId="3" borderId="32" xfId="0" applyFont="1" applyFill="1" applyBorder="1"/>
    <xf numFmtId="0" fontId="3" fillId="3" borderId="60" xfId="0" applyFont="1" applyFill="1" applyBorder="1"/>
    <xf numFmtId="44" fontId="3" fillId="3" borderId="32" xfId="1" applyFont="1" applyFill="1" applyBorder="1"/>
    <xf numFmtId="0" fontId="3" fillId="4" borderId="35" xfId="0" applyFont="1" applyFill="1" applyBorder="1" applyAlignment="1">
      <alignment horizontal="center" vertical="center" wrapText="1"/>
    </xf>
    <xf numFmtId="0" fontId="3" fillId="4" borderId="31" xfId="1" applyNumberFormat="1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 wrapText="1"/>
    </xf>
    <xf numFmtId="44" fontId="3" fillId="4" borderId="34" xfId="1" applyFont="1" applyFill="1" applyBorder="1" applyAlignment="1">
      <alignment horizontal="center" vertical="center" wrapText="1"/>
    </xf>
    <xf numFmtId="44" fontId="3" fillId="4" borderId="32" xfId="1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1" xfId="0" applyFont="1" applyFill="1" applyBorder="1"/>
    <xf numFmtId="0" fontId="9" fillId="4" borderId="31" xfId="0" applyFont="1" applyFill="1" applyBorder="1"/>
    <xf numFmtId="44" fontId="3" fillId="4" borderId="60" xfId="1" applyFont="1" applyFill="1" applyBorder="1" applyAlignment="1">
      <alignment horizontal="right"/>
    </xf>
    <xf numFmtId="0" fontId="3" fillId="0" borderId="28" xfId="0" applyFont="1" applyBorder="1"/>
    <xf numFmtId="9" fontId="3" fillId="0" borderId="28" xfId="0" applyNumberFormat="1" applyFont="1" applyBorder="1"/>
    <xf numFmtId="44" fontId="3" fillId="0" borderId="71" xfId="1" applyFont="1" applyBorder="1"/>
    <xf numFmtId="0" fontId="9" fillId="0" borderId="23" xfId="0" applyFont="1" applyBorder="1" applyAlignment="1">
      <alignment horizontal="center"/>
    </xf>
    <xf numFmtId="0" fontId="9" fillId="0" borderId="25" xfId="0" applyFont="1" applyBorder="1"/>
    <xf numFmtId="44" fontId="3" fillId="0" borderId="66" xfId="1" applyFont="1" applyFill="1" applyBorder="1" applyAlignment="1">
      <alignment horizontal="right"/>
    </xf>
    <xf numFmtId="44" fontId="3" fillId="0" borderId="12" xfId="1" applyFont="1" applyBorder="1" applyAlignment="1">
      <alignment horizontal="right"/>
    </xf>
    <xf numFmtId="44" fontId="9" fillId="0" borderId="72" xfId="1" applyFont="1" applyBorder="1"/>
    <xf numFmtId="44" fontId="3" fillId="0" borderId="65" xfId="1" applyFont="1" applyFill="1" applyBorder="1" applyAlignment="1">
      <alignment horizontal="center" vertical="center" wrapText="1"/>
    </xf>
    <xf numFmtId="44" fontId="3" fillId="0" borderId="16" xfId="1" applyFont="1" applyBorder="1" applyAlignment="1">
      <alignment horizontal="center" vertical="center" wrapText="1"/>
    </xf>
    <xf numFmtId="44" fontId="9" fillId="0" borderId="23" xfId="1" applyFont="1" applyBorder="1"/>
    <xf numFmtId="0" fontId="3" fillId="0" borderId="42" xfId="0" applyFont="1" applyBorder="1" applyAlignment="1">
      <alignment horizontal="center"/>
    </xf>
    <xf numFmtId="44" fontId="3" fillId="0" borderId="62" xfId="1" applyFont="1" applyBorder="1"/>
    <xf numFmtId="8" fontId="3" fillId="0" borderId="42" xfId="1" applyNumberFormat="1" applyFont="1" applyBorder="1"/>
    <xf numFmtId="8" fontId="3" fillId="0" borderId="5" xfId="0" applyNumberFormat="1" applyFont="1" applyBorder="1"/>
    <xf numFmtId="44" fontId="3" fillId="0" borderId="16" xfId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9" fillId="0" borderId="17" xfId="0" applyFont="1" applyBorder="1"/>
    <xf numFmtId="44" fontId="9" fillId="0" borderId="43" xfId="0" applyNumberFormat="1" applyFont="1" applyBorder="1"/>
    <xf numFmtId="8" fontId="3" fillId="3" borderId="34" xfId="1" applyNumberFormat="1" applyFont="1" applyFill="1" applyBorder="1"/>
    <xf numFmtId="8" fontId="3" fillId="3" borderId="37" xfId="1" applyNumberFormat="1" applyFont="1" applyFill="1" applyBorder="1"/>
    <xf numFmtId="8" fontId="3" fillId="3" borderId="31" xfId="1" applyNumberFormat="1" applyFont="1" applyFill="1" applyBorder="1"/>
    <xf numFmtId="0" fontId="3" fillId="4" borderId="31" xfId="0" applyFont="1" applyFill="1" applyBorder="1" applyAlignment="1">
      <alignment horizontal="center" vertical="center"/>
    </xf>
    <xf numFmtId="0" fontId="3" fillId="0" borderId="24" xfId="0" applyFont="1" applyBorder="1"/>
    <xf numFmtId="44" fontId="3" fillId="0" borderId="72" xfId="1" applyFont="1" applyBorder="1"/>
    <xf numFmtId="8" fontId="3" fillId="0" borderId="23" xfId="1" applyNumberFormat="1" applyFont="1" applyBorder="1"/>
    <xf numFmtId="8" fontId="3" fillId="0" borderId="24" xfId="1" applyNumberFormat="1" applyFont="1" applyBorder="1"/>
    <xf numFmtId="44" fontId="3" fillId="0" borderId="64" xfId="1" applyFont="1" applyBorder="1"/>
    <xf numFmtId="44" fontId="3" fillId="0" borderId="42" xfId="1" applyFont="1" applyBorder="1"/>
    <xf numFmtId="8" fontId="3" fillId="0" borderId="19" xfId="0" applyNumberFormat="1" applyFont="1" applyBorder="1" applyAlignment="1"/>
    <xf numFmtId="8" fontId="3" fillId="0" borderId="55" xfId="1" applyNumberFormat="1" applyFont="1" applyBorder="1"/>
    <xf numFmtId="8" fontId="3" fillId="0" borderId="73" xfId="1" applyNumberFormat="1" applyFont="1" applyBorder="1"/>
    <xf numFmtId="8" fontId="3" fillId="0" borderId="17" xfId="1" applyNumberFormat="1" applyFont="1" applyBorder="1"/>
    <xf numFmtId="8" fontId="0" fillId="0" borderId="0" xfId="1" applyNumberFormat="1" applyFont="1"/>
    <xf numFmtId="8" fontId="3" fillId="0" borderId="74" xfId="0" applyNumberFormat="1" applyFont="1" applyBorder="1" applyAlignment="1"/>
    <xf numFmtId="8" fontId="3" fillId="0" borderId="0" xfId="0" applyNumberFormat="1" applyFont="1"/>
    <xf numFmtId="0" fontId="9" fillId="0" borderId="0" xfId="0" applyFont="1" applyBorder="1" applyAlignment="1">
      <alignment horizontal="center"/>
    </xf>
    <xf numFmtId="0" fontId="3" fillId="0" borderId="0" xfId="0" applyFont="1" applyFill="1" applyBorder="1"/>
    <xf numFmtId="44" fontId="3" fillId="0" borderId="0" xfId="1" applyFont="1" applyFill="1" applyBorder="1"/>
    <xf numFmtId="8" fontId="3" fillId="0" borderId="0" xfId="1" applyNumberFormat="1" applyFont="1" applyFill="1" applyBorder="1"/>
    <xf numFmtId="0" fontId="3" fillId="0" borderId="0" xfId="0" applyFont="1" applyFill="1" applyBorder="1" applyAlignment="1">
      <alignment horizontal="center"/>
    </xf>
    <xf numFmtId="38" fontId="9" fillId="5" borderId="4" xfId="0" applyNumberFormat="1" applyFont="1" applyFill="1" applyBorder="1" applyAlignment="1" applyProtection="1">
      <alignment horizontal="right"/>
      <protection locked="0"/>
    </xf>
    <xf numFmtId="8" fontId="9" fillId="5" borderId="18" xfId="1" applyNumberFormat="1" applyFont="1" applyFill="1" applyBorder="1" applyProtection="1">
      <protection locked="0"/>
    </xf>
    <xf numFmtId="8" fontId="9" fillId="5" borderId="4" xfId="1" applyNumberFormat="1" applyFont="1" applyFill="1" applyBorder="1" applyProtection="1">
      <protection locked="0"/>
    </xf>
    <xf numFmtId="8" fontId="9" fillId="5" borderId="4" xfId="0" applyNumberFormat="1" applyFont="1" applyFill="1" applyBorder="1" applyProtection="1">
      <protection locked="0"/>
    </xf>
    <xf numFmtId="8" fontId="9" fillId="5" borderId="42" xfId="1" applyNumberFormat="1" applyFont="1" applyFill="1" applyBorder="1" applyProtection="1">
      <protection locked="0"/>
    </xf>
    <xf numFmtId="8" fontId="9" fillId="5" borderId="5" xfId="0" applyNumberFormat="1" applyFont="1" applyFill="1" applyBorder="1" applyProtection="1">
      <protection locked="0"/>
    </xf>
    <xf numFmtId="8" fontId="9" fillId="5" borderId="5" xfId="1" applyNumberFormat="1" applyFont="1" applyFill="1" applyBorder="1" applyProtection="1">
      <protection locked="0"/>
    </xf>
    <xf numFmtId="8" fontId="9" fillId="5" borderId="18" xfId="1" applyNumberFormat="1" applyFont="1" applyFill="1" applyBorder="1"/>
    <xf numFmtId="8" fontId="9" fillId="5" borderId="42" xfId="1" applyNumberFormat="1" applyFont="1" applyFill="1" applyBorder="1"/>
    <xf numFmtId="8" fontId="9" fillId="5" borderId="48" xfId="1" applyNumberFormat="1" applyFont="1" applyFill="1" applyBorder="1" applyProtection="1">
      <protection locked="0"/>
    </xf>
    <xf numFmtId="8" fontId="9" fillId="5" borderId="4" xfId="0" applyNumberFormat="1" applyFont="1" applyFill="1" applyBorder="1"/>
    <xf numFmtId="8" fontId="9" fillId="5" borderId="5" xfId="0" applyNumberFormat="1" applyFont="1" applyFill="1" applyBorder="1"/>
    <xf numFmtId="8" fontId="9" fillId="0" borderId="18" xfId="1" applyNumberFormat="1" applyFont="1" applyFill="1" applyBorder="1"/>
    <xf numFmtId="8" fontId="9" fillId="0" borderId="4" xfId="1" applyNumberFormat="1" applyFont="1" applyFill="1" applyBorder="1"/>
    <xf numFmtId="8" fontId="9" fillId="0" borderId="23" xfId="1" applyNumberFormat="1" applyFont="1" applyFill="1" applyBorder="1"/>
    <xf numFmtId="8" fontId="9" fillId="0" borderId="42" xfId="1" applyNumberFormat="1" applyFont="1" applyFill="1" applyBorder="1"/>
    <xf numFmtId="8" fontId="9" fillId="0" borderId="5" xfId="1" applyNumberFormat="1" applyFont="1" applyFill="1" applyBorder="1"/>
    <xf numFmtId="0" fontId="3" fillId="0" borderId="1" xfId="0" applyFont="1" applyBorder="1" applyAlignment="1">
      <alignment horizontal="center"/>
    </xf>
    <xf numFmtId="165" fontId="0" fillId="0" borderId="0" xfId="0" applyNumberFormat="1" applyBorder="1"/>
    <xf numFmtId="8" fontId="0" fillId="0" borderId="0" xfId="0" applyNumberFormat="1" applyBorder="1"/>
    <xf numFmtId="8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8" fontId="9" fillId="5" borderId="61" xfId="1" applyNumberFormat="1" applyFont="1" applyFill="1" applyBorder="1" applyProtection="1">
      <protection locked="0"/>
    </xf>
    <xf numFmtId="8" fontId="9" fillId="5" borderId="49" xfId="1" applyNumberFormat="1" applyFont="1" applyFill="1" applyBorder="1" applyProtection="1">
      <protection locked="0"/>
    </xf>
    <xf numFmtId="164" fontId="4" fillId="5" borderId="76" xfId="0" applyNumberFormat="1" applyFont="1" applyFill="1" applyBorder="1" applyAlignment="1" applyProtection="1">
      <alignment horizontal="center"/>
      <protection locked="0"/>
    </xf>
    <xf numFmtId="44" fontId="3" fillId="0" borderId="77" xfId="1" applyFont="1" applyBorder="1" applyAlignment="1">
      <alignment horizontal="right"/>
    </xf>
    <xf numFmtId="44" fontId="3" fillId="0" borderId="63" xfId="1" applyFont="1" applyBorder="1" applyAlignment="1">
      <alignment horizontal="right"/>
    </xf>
    <xf numFmtId="8" fontId="3" fillId="0" borderId="12" xfId="0" applyNumberFormat="1" applyFont="1" applyFill="1" applyBorder="1"/>
    <xf numFmtId="6" fontId="3" fillId="0" borderId="77" xfId="1" applyNumberFormat="1" applyFont="1" applyBorder="1"/>
    <xf numFmtId="6" fontId="9" fillId="0" borderId="63" xfId="1" applyNumberFormat="1" applyFont="1" applyBorder="1"/>
    <xf numFmtId="6" fontId="9" fillId="0" borderId="61" xfId="1" applyNumberFormat="1" applyFont="1" applyFill="1" applyBorder="1"/>
    <xf numFmtId="6" fontId="9" fillId="0" borderId="62" xfId="1" applyNumberFormat="1" applyFont="1" applyFill="1" applyBorder="1"/>
    <xf numFmtId="8" fontId="3" fillId="0" borderId="12" xfId="0" applyNumberFormat="1" applyFont="1" applyBorder="1"/>
    <xf numFmtId="6" fontId="9" fillId="0" borderId="72" xfId="1" applyNumberFormat="1" applyFont="1" applyBorder="1"/>
    <xf numFmtId="8" fontId="3" fillId="2" borderId="60" xfId="0" applyNumberFormat="1" applyFont="1" applyFill="1" applyBorder="1" applyAlignment="1">
      <alignment vertical="center"/>
    </xf>
    <xf numFmtId="44" fontId="9" fillId="4" borderId="60" xfId="1" applyFont="1" applyFill="1" applyBorder="1"/>
    <xf numFmtId="44" fontId="3" fillId="0" borderId="78" xfId="1" applyFont="1" applyBorder="1" applyAlignment="1">
      <alignment horizontal="right"/>
    </xf>
    <xf numFmtId="44" fontId="3" fillId="0" borderId="9" xfId="1" applyFont="1" applyBorder="1" applyAlignment="1">
      <alignment horizontal="right"/>
    </xf>
    <xf numFmtId="8" fontId="9" fillId="0" borderId="11" xfId="1" applyNumberFormat="1" applyFont="1" applyFill="1" applyBorder="1"/>
    <xf numFmtId="8" fontId="9" fillId="0" borderId="26" xfId="1" applyNumberFormat="1" applyFont="1" applyFill="1" applyBorder="1"/>
    <xf numFmtId="8" fontId="9" fillId="0" borderId="44" xfId="1" applyNumberFormat="1" applyFont="1" applyFill="1" applyBorder="1"/>
    <xf numFmtId="8" fontId="3" fillId="0" borderId="78" xfId="1" applyNumberFormat="1" applyFont="1" applyBorder="1"/>
    <xf numFmtId="8" fontId="9" fillId="0" borderId="9" xfId="1" applyNumberFormat="1" applyFont="1" applyBorder="1"/>
    <xf numFmtId="8" fontId="9" fillId="0" borderId="26" xfId="1" applyNumberFormat="1" applyFont="1" applyBorder="1"/>
    <xf numFmtId="8" fontId="3" fillId="2" borderId="35" xfId="0" applyNumberFormat="1" applyFont="1" applyFill="1" applyBorder="1" applyAlignment="1">
      <alignment vertical="center"/>
    </xf>
    <xf numFmtId="44" fontId="3" fillId="0" borderId="68" xfId="1" applyFont="1" applyFill="1" applyBorder="1" applyAlignment="1">
      <alignment horizontal="center" vertical="center" wrapText="1"/>
    </xf>
    <xf numFmtId="44" fontId="3" fillId="0" borderId="13" xfId="1" applyFont="1" applyBorder="1" applyAlignment="1">
      <alignment horizontal="center" vertical="center" wrapText="1"/>
    </xf>
    <xf numFmtId="8" fontId="3" fillId="0" borderId="13" xfId="1" applyNumberFormat="1" applyFont="1" applyBorder="1"/>
    <xf numFmtId="8" fontId="3" fillId="0" borderId="44" xfId="1" applyNumberFormat="1" applyFont="1" applyBorder="1"/>
    <xf numFmtId="8" fontId="9" fillId="0" borderId="13" xfId="1" applyNumberFormat="1" applyFont="1" applyBorder="1"/>
    <xf numFmtId="44" fontId="3" fillId="0" borderId="44" xfId="1" applyFont="1" applyBorder="1"/>
    <xf numFmtId="44" fontId="3" fillId="0" borderId="13" xfId="1" applyFont="1" applyBorder="1" applyAlignment="1">
      <alignment horizontal="right"/>
    </xf>
    <xf numFmtId="8" fontId="9" fillId="5" borderId="11" xfId="1" applyNumberFormat="1" applyFont="1" applyFill="1" applyBorder="1"/>
    <xf numFmtId="8" fontId="9" fillId="5" borderId="44" xfId="1" applyNumberFormat="1" applyFont="1" applyFill="1" applyBorder="1"/>
    <xf numFmtId="44" fontId="9" fillId="0" borderId="26" xfId="1" applyFont="1" applyBorder="1"/>
    <xf numFmtId="8" fontId="3" fillId="3" borderId="35" xfId="1" applyNumberFormat="1" applyFont="1" applyFill="1" applyBorder="1"/>
    <xf numFmtId="8" fontId="3" fillId="0" borderId="11" xfId="1" applyNumberFormat="1" applyFont="1" applyBorder="1"/>
    <xf numFmtId="8" fontId="3" fillId="0" borderId="26" xfId="1" applyNumberFormat="1" applyFont="1" applyBorder="1"/>
    <xf numFmtId="0" fontId="3" fillId="0" borderId="20" xfId="0" applyFont="1" applyBorder="1" applyAlignment="1">
      <alignment horizontal="right"/>
    </xf>
    <xf numFmtId="0" fontId="3" fillId="0" borderId="55" xfId="0" applyFont="1" applyBorder="1" applyAlignment="1">
      <alignment horizontal="right"/>
    </xf>
    <xf numFmtId="8" fontId="9" fillId="0" borderId="19" xfId="1" applyNumberFormat="1" applyFont="1" applyFill="1" applyBorder="1"/>
    <xf numFmtId="8" fontId="9" fillId="0" borderId="43" xfId="1" applyNumberFormat="1" applyFont="1" applyFill="1" applyBorder="1"/>
    <xf numFmtId="0" fontId="3" fillId="0" borderId="17" xfId="0" applyFont="1" applyBorder="1" applyAlignment="1">
      <alignment horizontal="center" vertical="center" wrapText="1"/>
    </xf>
    <xf numFmtId="8" fontId="3" fillId="0" borderId="43" xfId="0" applyNumberFormat="1" applyFont="1" applyBorder="1"/>
    <xf numFmtId="0" fontId="3" fillId="0" borderId="17" xfId="0" applyFont="1" applyBorder="1" applyAlignment="1">
      <alignment horizontal="right"/>
    </xf>
    <xf numFmtId="8" fontId="3" fillId="0" borderId="56" xfId="0" applyNumberFormat="1" applyFont="1" applyBorder="1"/>
    <xf numFmtId="8" fontId="9" fillId="5" borderId="19" xfId="1" applyNumberFormat="1" applyFont="1" applyFill="1" applyBorder="1"/>
    <xf numFmtId="8" fontId="9" fillId="5" borderId="43" xfId="1" applyNumberFormat="1" applyFont="1" applyFill="1" applyBorder="1"/>
    <xf numFmtId="8" fontId="3" fillId="0" borderId="12" xfId="1" applyNumberFormat="1" applyFont="1" applyBorder="1"/>
    <xf numFmtId="8" fontId="3" fillId="0" borderId="56" xfId="1" applyNumberFormat="1" applyFont="1" applyBorder="1"/>
    <xf numFmtId="0" fontId="3" fillId="0" borderId="1" xfId="0" applyFont="1" applyBorder="1"/>
    <xf numFmtId="0" fontId="3" fillId="5" borderId="75" xfId="0" applyFont="1" applyFill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 wrapText="1"/>
    </xf>
    <xf numFmtId="43" fontId="0" fillId="0" borderId="0" xfId="0" applyNumberFormat="1"/>
    <xf numFmtId="8" fontId="9" fillId="0" borderId="4" xfId="0" applyNumberFormat="1" applyFont="1" applyFill="1" applyBorder="1" applyAlignment="1" applyProtection="1">
      <alignment horizontal="right"/>
    </xf>
    <xf numFmtId="8" fontId="9" fillId="0" borderId="43" xfId="0" applyNumberFormat="1" applyFont="1" applyFill="1" applyBorder="1" applyAlignment="1" applyProtection="1">
      <alignment horizontal="right"/>
    </xf>
    <xf numFmtId="9" fontId="3" fillId="0" borderId="40" xfId="0" applyNumberFormat="1" applyFont="1" applyBorder="1" applyAlignment="1">
      <alignment horizontal="right"/>
    </xf>
    <xf numFmtId="0" fontId="4" fillId="0" borderId="0" xfId="0" applyFont="1" applyBorder="1"/>
    <xf numFmtId="0" fontId="9" fillId="0" borderId="4" xfId="0" applyFont="1" applyBorder="1" applyAlignment="1">
      <alignment horizontal="center"/>
    </xf>
    <xf numFmtId="38" fontId="9" fillId="5" borderId="5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 applyAlignment="1"/>
    <xf numFmtId="8" fontId="9" fillId="0" borderId="4" xfId="1" applyNumberFormat="1" applyFont="1" applyBorder="1"/>
    <xf numFmtId="8" fontId="0" fillId="0" borderId="4" xfId="0" applyNumberFormat="1" applyBorder="1"/>
    <xf numFmtId="8" fontId="9" fillId="0" borderId="4" xfId="1" applyNumberFormat="1" applyFont="1" applyFill="1" applyBorder="1" applyAlignment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/>
    <xf numFmtId="8" fontId="9" fillId="0" borderId="3" xfId="1" applyNumberFormat="1" applyFont="1" applyBorder="1"/>
    <xf numFmtId="8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/>
    <xf numFmtId="38" fontId="9" fillId="5" borderId="24" xfId="0" applyNumberFormat="1" applyFont="1" applyFill="1" applyBorder="1" applyAlignment="1" applyProtection="1">
      <alignment horizontal="right"/>
      <protection locked="0"/>
    </xf>
    <xf numFmtId="8" fontId="9" fillId="0" borderId="24" xfId="1" applyNumberFormat="1" applyFont="1" applyFill="1" applyBorder="1"/>
    <xf numFmtId="8" fontId="9" fillId="0" borderId="25" xfId="1" applyNumberFormat="1" applyFont="1" applyFill="1" applyBorder="1"/>
    <xf numFmtId="0" fontId="2" fillId="0" borderId="0" xfId="0" applyFont="1"/>
    <xf numFmtId="0" fontId="17" fillId="0" borderId="0" xfId="0" applyFont="1"/>
    <xf numFmtId="0" fontId="14" fillId="0" borderId="0" xfId="0" applyFont="1"/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8" fontId="9" fillId="5" borderId="16" xfId="1" applyNumberFormat="1" applyFont="1" applyFill="1" applyBorder="1" applyProtection="1">
      <protection locked="0"/>
    </xf>
    <xf numFmtId="8" fontId="9" fillId="5" borderId="3" xfId="0" applyNumberFormat="1" applyFont="1" applyFill="1" applyBorder="1" applyProtection="1">
      <protection locked="0"/>
    </xf>
    <xf numFmtId="0" fontId="3" fillId="0" borderId="50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9" fillId="0" borderId="19" xfId="0" applyFont="1" applyBorder="1" applyAlignment="1"/>
    <xf numFmtId="0" fontId="9" fillId="0" borderId="43" xfId="0" applyFont="1" applyBorder="1"/>
    <xf numFmtId="0" fontId="9" fillId="0" borderId="27" xfId="0" applyFont="1" applyBorder="1" applyAlignment="1">
      <alignment horizontal="center"/>
    </xf>
    <xf numFmtId="0" fontId="3" fillId="6" borderId="31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3" fillId="6" borderId="60" xfId="0" applyFont="1" applyFill="1" applyBorder="1" applyAlignment="1">
      <alignment horizontal="center" vertical="center"/>
    </xf>
    <xf numFmtId="8" fontId="0" fillId="0" borderId="0" xfId="0" applyNumberFormat="1"/>
    <xf numFmtId="8" fontId="3" fillId="6" borderId="14" xfId="0" applyNumberFormat="1" applyFont="1" applyFill="1" applyBorder="1" applyAlignment="1">
      <alignment horizontal="center" vertical="center"/>
    </xf>
    <xf numFmtId="8" fontId="9" fillId="0" borderId="45" xfId="0" applyNumberFormat="1" applyFont="1" applyBorder="1" applyAlignment="1"/>
    <xf numFmtId="8" fontId="0" fillId="0" borderId="53" xfId="0" applyNumberFormat="1" applyBorder="1"/>
    <xf numFmtId="8" fontId="9" fillId="0" borderId="47" xfId="0" applyNumberFormat="1" applyFont="1" applyBorder="1" applyAlignment="1"/>
    <xf numFmtId="8" fontId="9" fillId="0" borderId="87" xfId="0" applyNumberFormat="1" applyFont="1" applyBorder="1" applyAlignment="1"/>
    <xf numFmtId="0" fontId="3" fillId="0" borderId="80" xfId="0" applyFont="1" applyBorder="1" applyAlignment="1"/>
    <xf numFmtId="0" fontId="3" fillId="0" borderId="89" xfId="0" applyFont="1" applyBorder="1" applyAlignment="1"/>
    <xf numFmtId="0" fontId="3" fillId="0" borderId="88" xfId="0" applyFont="1" applyBorder="1" applyAlignment="1"/>
    <xf numFmtId="0" fontId="3" fillId="6" borderId="35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vertical="center"/>
    </xf>
    <xf numFmtId="0" fontId="3" fillId="0" borderId="17" xfId="0" applyFont="1" applyBorder="1" applyAlignment="1"/>
    <xf numFmtId="0" fontId="9" fillId="0" borderId="43" xfId="0" applyFont="1" applyBorder="1" applyAlignment="1"/>
    <xf numFmtId="0" fontId="3" fillId="0" borderId="43" xfId="0" applyFont="1" applyBorder="1" applyAlignment="1"/>
    <xf numFmtId="0" fontId="3" fillId="0" borderId="43" xfId="0" applyFont="1" applyBorder="1" applyAlignment="1">
      <alignment vertical="center"/>
    </xf>
    <xf numFmtId="0" fontId="2" fillId="0" borderId="19" xfId="0" applyFont="1" applyBorder="1" applyAlignment="1"/>
    <xf numFmtId="8" fontId="9" fillId="0" borderId="11" xfId="0" applyNumberFormat="1" applyFont="1" applyBorder="1" applyAlignment="1"/>
    <xf numFmtId="8" fontId="9" fillId="0" borderId="4" xfId="0" applyNumberFormat="1" applyFont="1" applyBorder="1" applyAlignment="1"/>
    <xf numFmtId="8" fontId="3" fillId="0" borderId="13" xfId="0" applyNumberFormat="1" applyFont="1" applyBorder="1" applyAlignment="1"/>
    <xf numFmtId="8" fontId="3" fillId="0" borderId="2" xfId="0" applyNumberFormat="1" applyFont="1" applyBorder="1" applyAlignment="1"/>
    <xf numFmtId="8" fontId="9" fillId="0" borderId="11" xfId="1" applyNumberFormat="1" applyFont="1" applyFill="1" applyBorder="1" applyProtection="1"/>
    <xf numFmtId="8" fontId="9" fillId="0" borderId="13" xfId="1" applyNumberFormat="1" applyFont="1" applyFill="1" applyBorder="1" applyProtection="1"/>
    <xf numFmtId="8" fontId="9" fillId="5" borderId="4" xfId="0" applyNumberFormat="1" applyFont="1" applyFill="1" applyBorder="1" applyAlignment="1" applyProtection="1">
      <protection locked="0"/>
    </xf>
    <xf numFmtId="8" fontId="9" fillId="5" borderId="61" xfId="0" applyNumberFormat="1" applyFont="1" applyFill="1" applyBorder="1" applyAlignment="1" applyProtection="1">
      <protection locked="0"/>
    </xf>
    <xf numFmtId="8" fontId="9" fillId="5" borderId="24" xfId="0" applyNumberFormat="1" applyFont="1" applyFill="1" applyBorder="1" applyAlignment="1" applyProtection="1">
      <protection locked="0"/>
    </xf>
    <xf numFmtId="8" fontId="9" fillId="5" borderId="72" xfId="0" applyNumberFormat="1" applyFont="1" applyFill="1" applyBorder="1" applyAlignment="1" applyProtection="1">
      <protection locked="0"/>
    </xf>
    <xf numFmtId="8" fontId="9" fillId="0" borderId="45" xfId="0" applyNumberFormat="1" applyFont="1" applyFill="1" applyBorder="1" applyAlignment="1" applyProtection="1"/>
    <xf numFmtId="8" fontId="9" fillId="0" borderId="59" xfId="0" applyNumberFormat="1" applyFont="1" applyFill="1" applyBorder="1" applyAlignment="1" applyProtection="1"/>
    <xf numFmtId="8" fontId="9" fillId="5" borderId="11" xfId="0" applyNumberFormat="1" applyFont="1" applyFill="1" applyBorder="1" applyAlignment="1" applyProtection="1">
      <protection locked="0"/>
    </xf>
    <xf numFmtId="8" fontId="9" fillId="5" borderId="62" xfId="0" applyNumberFormat="1" applyFont="1" applyFill="1" applyBorder="1" applyProtection="1">
      <protection locked="0"/>
    </xf>
    <xf numFmtId="8" fontId="2" fillId="5" borderId="10" xfId="0" applyNumberFormat="1" applyFont="1" applyFill="1" applyBorder="1" applyAlignment="1" applyProtection="1">
      <protection locked="0"/>
    </xf>
    <xf numFmtId="8" fontId="2" fillId="5" borderId="11" xfId="0" applyNumberFormat="1" applyFont="1" applyFill="1" applyBorder="1" applyAlignment="1" applyProtection="1">
      <protection locked="0"/>
    </xf>
    <xf numFmtId="8" fontId="9" fillId="5" borderId="10" xfId="0" applyNumberFormat="1" applyFont="1" applyFill="1" applyBorder="1" applyAlignment="1" applyProtection="1">
      <protection locked="0"/>
    </xf>
    <xf numFmtId="8" fontId="9" fillId="5" borderId="84" xfId="0" applyNumberFormat="1" applyFont="1" applyFill="1" applyBorder="1" applyAlignment="1" applyProtection="1">
      <protection locked="0"/>
    </xf>
    <xf numFmtId="8" fontId="9" fillId="5" borderId="85" xfId="0" applyNumberFormat="1" applyFont="1" applyFill="1" applyBorder="1" applyAlignment="1" applyProtection="1">
      <protection locked="0"/>
    </xf>
    <xf numFmtId="8" fontId="9" fillId="0" borderId="45" xfId="0" applyNumberFormat="1" applyFont="1" applyFill="1" applyBorder="1" applyAlignment="1"/>
    <xf numFmtId="8" fontId="9" fillId="0" borderId="86" xfId="0" applyNumberFormat="1" applyFont="1" applyFill="1" applyBorder="1" applyAlignment="1"/>
    <xf numFmtId="8" fontId="9" fillId="5" borderId="24" xfId="1" applyNumberFormat="1" applyFont="1" applyFill="1" applyBorder="1" applyProtection="1">
      <protection locked="0"/>
    </xf>
    <xf numFmtId="8" fontId="9" fillId="5" borderId="78" xfId="1" applyNumberFormat="1" applyFont="1" applyFill="1" applyBorder="1" applyProtection="1">
      <protection locked="0"/>
    </xf>
    <xf numFmtId="8" fontId="9" fillId="5" borderId="78" xfId="0" applyNumberFormat="1" applyFont="1" applyFill="1" applyBorder="1" applyAlignment="1" applyProtection="1">
      <protection locked="0"/>
    </xf>
    <xf numFmtId="8" fontId="9" fillId="5" borderId="0" xfId="0" applyNumberFormat="1" applyFont="1" applyFill="1" applyBorder="1" applyAlignment="1" applyProtection="1">
      <protection locked="0"/>
    </xf>
    <xf numFmtId="8" fontId="9" fillId="0" borderId="59" xfId="0" applyNumberFormat="1" applyFont="1" applyFill="1" applyBorder="1" applyAlignment="1"/>
    <xf numFmtId="0" fontId="9" fillId="0" borderId="29" xfId="0" applyFont="1" applyBorder="1" applyAlignment="1"/>
    <xf numFmtId="8" fontId="9" fillId="0" borderId="11" xfId="1" applyNumberFormat="1" applyFont="1" applyFill="1" applyBorder="1" applyProtection="1">
      <protection locked="0"/>
    </xf>
    <xf numFmtId="8" fontId="3" fillId="0" borderId="90" xfId="1" applyNumberFormat="1" applyFont="1" applyBorder="1"/>
    <xf numFmtId="8" fontId="3" fillId="0" borderId="28" xfId="1" applyNumberFormat="1" applyFont="1" applyBorder="1"/>
    <xf numFmtId="8" fontId="3" fillId="0" borderId="91" xfId="1" applyNumberFormat="1" applyFont="1" applyBorder="1"/>
    <xf numFmtId="8" fontId="3" fillId="0" borderId="40" xfId="1" applyNumberFormat="1" applyFont="1" applyBorder="1"/>
    <xf numFmtId="8" fontId="3" fillId="0" borderId="29" xfId="1" applyNumberFormat="1" applyFont="1" applyFill="1" applyBorder="1"/>
    <xf numFmtId="0" fontId="3" fillId="4" borderId="34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/>
    </xf>
    <xf numFmtId="0" fontId="3" fillId="4" borderId="34" xfId="0" applyFont="1" applyFill="1" applyBorder="1" applyAlignment="1">
      <alignment vertical="center"/>
    </xf>
    <xf numFmtId="0" fontId="3" fillId="0" borderId="92" xfId="0" applyFont="1" applyFill="1" applyBorder="1" applyAlignment="1">
      <alignment horizontal="center" vertical="center"/>
    </xf>
    <xf numFmtId="0" fontId="3" fillId="0" borderId="73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9" fillId="0" borderId="73" xfId="0" applyFont="1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9" fillId="0" borderId="42" xfId="0" applyFont="1" applyBorder="1"/>
    <xf numFmtId="0" fontId="3" fillId="3" borderId="34" xfId="0" applyFont="1" applyFill="1" applyBorder="1"/>
    <xf numFmtId="0" fontId="3" fillId="0" borderId="48" xfId="0" applyFont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3" fillId="0" borderId="90" xfId="0" applyFont="1" applyBorder="1" applyAlignment="1">
      <alignment horizontal="center"/>
    </xf>
    <xf numFmtId="8" fontId="9" fillId="0" borderId="42" xfId="1" applyNumberFormat="1" applyFont="1" applyFill="1" applyBorder="1" applyProtection="1"/>
    <xf numFmtId="8" fontId="9" fillId="0" borderId="44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44" fontId="3" fillId="0" borderId="1" xfId="1" applyFont="1" applyBorder="1" applyAlignment="1">
      <alignment horizontal="left"/>
    </xf>
    <xf numFmtId="0" fontId="18" fillId="0" borderId="0" xfId="0" applyFont="1" applyFill="1" applyBorder="1" applyAlignment="1" applyProtection="1">
      <alignment horizontal="left"/>
      <protection locked="0"/>
    </xf>
    <xf numFmtId="0" fontId="18" fillId="0" borderId="1" xfId="0" applyFont="1" applyFill="1" applyBorder="1" applyAlignment="1" applyProtection="1">
      <alignment horizontal="left"/>
      <protection locked="0"/>
    </xf>
    <xf numFmtId="44" fontId="18" fillId="0" borderId="0" xfId="1" applyFont="1" applyAlignment="1" applyProtection="1">
      <alignment horizontal="left"/>
      <protection locked="0"/>
    </xf>
    <xf numFmtId="44" fontId="18" fillId="0" borderId="1" xfId="1" applyFont="1" applyBorder="1" applyAlignment="1" applyProtection="1">
      <alignment horizontal="left"/>
      <protection locked="0"/>
    </xf>
    <xf numFmtId="0" fontId="9" fillId="0" borderId="48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49" xfId="0" applyFont="1" applyBorder="1" applyAlignment="1">
      <alignment horizontal="left"/>
    </xf>
    <xf numFmtId="0" fontId="9" fillId="0" borderId="50" xfId="0" applyFont="1" applyBorder="1" applyAlignment="1">
      <alignment horizontal="left"/>
    </xf>
    <xf numFmtId="0" fontId="9" fillId="0" borderId="44" xfId="0" applyFont="1" applyBorder="1" applyAlignment="1">
      <alignment horizontal="left"/>
    </xf>
    <xf numFmtId="0" fontId="9" fillId="0" borderId="57" xfId="0" applyFont="1" applyBorder="1" applyAlignment="1">
      <alignment horizontal="left"/>
    </xf>
    <xf numFmtId="0" fontId="9" fillId="0" borderId="58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3" fillId="4" borderId="34" xfId="0" applyFont="1" applyFill="1" applyBorder="1" applyAlignment="1">
      <alignment horizontal="left" vertical="center"/>
    </xf>
    <xf numFmtId="0" fontId="3" fillId="4" borderId="32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center"/>
    </xf>
    <xf numFmtId="0" fontId="3" fillId="0" borderId="92" xfId="0" applyFont="1" applyFill="1" applyBorder="1" applyAlignment="1">
      <alignment horizontal="left" vertical="center"/>
    </xf>
    <xf numFmtId="0" fontId="3" fillId="0" borderId="67" xfId="0" applyFont="1" applyFill="1" applyBorder="1" applyAlignment="1">
      <alignment horizontal="left" vertical="center"/>
    </xf>
    <xf numFmtId="0" fontId="3" fillId="0" borderId="68" xfId="0" applyFont="1" applyFill="1" applyBorder="1" applyAlignment="1">
      <alignment horizontal="left" vertic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4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5" fillId="0" borderId="75" xfId="0" applyFont="1" applyBorder="1" applyAlignment="1"/>
    <xf numFmtId="0" fontId="0" fillId="0" borderId="75" xfId="0" applyBorder="1" applyAlignment="1"/>
    <xf numFmtId="0" fontId="5" fillId="0" borderId="75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0" fillId="4" borderId="33" xfId="0" applyFill="1" applyBorder="1" applyAlignment="1">
      <alignment vertical="center"/>
    </xf>
    <xf numFmtId="0" fontId="3" fillId="0" borderId="29" xfId="0" applyFont="1" applyBorder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49" fontId="4" fillId="5" borderId="79" xfId="0" applyNumberFormat="1" applyFont="1" applyFill="1" applyBorder="1" applyAlignment="1" applyProtection="1">
      <alignment horizontal="left"/>
      <protection locked="0"/>
    </xf>
    <xf numFmtId="49" fontId="4" fillId="5" borderId="80" xfId="0" applyNumberFormat="1" applyFont="1" applyFill="1" applyBorder="1" applyAlignment="1" applyProtection="1">
      <alignment horizontal="left"/>
      <protection locked="0"/>
    </xf>
    <xf numFmtId="49" fontId="4" fillId="5" borderId="81" xfId="0" applyNumberFormat="1" applyFont="1" applyFill="1" applyBorder="1" applyAlignment="1" applyProtection="1">
      <alignment horizontal="left"/>
      <protection locked="0"/>
    </xf>
    <xf numFmtId="0" fontId="4" fillId="5" borderId="75" xfId="0" applyFont="1" applyFill="1" applyBorder="1" applyAlignment="1" applyProtection="1">
      <alignment horizontal="left"/>
      <protection locked="0"/>
    </xf>
    <xf numFmtId="0" fontId="3" fillId="0" borderId="82" xfId="0" applyFont="1" applyBorder="1" applyAlignment="1">
      <alignment horizontal="left"/>
    </xf>
    <xf numFmtId="0" fontId="3" fillId="0" borderId="8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3" fillId="4" borderId="34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93" xfId="0" applyFont="1" applyBorder="1" applyAlignment="1">
      <alignment horizontal="left"/>
    </xf>
    <xf numFmtId="0" fontId="9" fillId="0" borderId="90" xfId="0" applyFont="1" applyBorder="1" applyAlignment="1">
      <alignment horizontal="left"/>
    </xf>
    <xf numFmtId="0" fontId="9" fillId="0" borderId="74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0" borderId="4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57" xfId="0" applyFont="1" applyBorder="1" applyAlignment="1">
      <alignment horizontal="left"/>
    </xf>
    <xf numFmtId="0" fontId="3" fillId="0" borderId="58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3" fillId="2" borderId="32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0" borderId="9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9" fontId="0" fillId="0" borderId="0" xfId="0" applyNumberFormat="1"/>
    <xf numFmtId="6" fontId="0" fillId="0" borderId="0" xfId="0" applyNumberFormat="1"/>
    <xf numFmtId="6" fontId="3" fillId="0" borderId="40" xfId="0" applyNumberFormat="1" applyFont="1" applyBorder="1" applyAlignment="1">
      <alignment horizontal="right"/>
    </xf>
    <xf numFmtId="6" fontId="3" fillId="0" borderId="28" xfId="0" applyNumberFormat="1" applyFont="1" applyBorder="1" applyAlignment="1">
      <alignment horizontal="right"/>
    </xf>
    <xf numFmtId="8" fontId="3" fillId="0" borderId="19" xfId="1" applyNumberFormat="1" applyFont="1" applyFill="1" applyBorder="1"/>
    <xf numFmtId="8" fontId="3" fillId="0" borderId="19" xfId="0" applyNumberFormat="1" applyFont="1" applyBorder="1"/>
    <xf numFmtId="8" fontId="3" fillId="0" borderId="25" xfId="0" applyNumberFormat="1" applyFont="1" applyBorder="1"/>
    <xf numFmtId="8" fontId="3" fillId="0" borderId="41" xfId="0" applyNumberFormat="1" applyFont="1" applyBorder="1"/>
    <xf numFmtId="8" fontId="3" fillId="0" borderId="29" xfId="0" applyNumberFormat="1" applyFont="1" applyBorder="1"/>
    <xf numFmtId="0" fontId="3" fillId="0" borderId="15" xfId="0" applyFont="1" applyFill="1" applyBorder="1" applyAlignment="1">
      <alignment horizontal="left"/>
    </xf>
    <xf numFmtId="0" fontId="9" fillId="0" borderId="32" xfId="0" applyFont="1" applyBorder="1" applyAlignment="1">
      <alignment horizontal="left"/>
    </xf>
  </cellXfs>
  <cellStyles count="4">
    <cellStyle name="Currency" xfId="1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E1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145"/>
  <sheetViews>
    <sheetView showZeros="0" tabSelected="1" zoomScaleNormal="100" workbookViewId="0">
      <selection activeCell="J3" sqref="J3"/>
    </sheetView>
  </sheetViews>
  <sheetFormatPr defaultColWidth="4.140625" defaultRowHeight="12.75"/>
  <cols>
    <col min="1" max="1" width="6.140625" style="2" bestFit="1" customWidth="1"/>
    <col min="2" max="2" width="21.5703125" customWidth="1"/>
    <col min="3" max="7" width="11.7109375" customWidth="1"/>
    <col min="8" max="9" width="11.7109375" style="4" customWidth="1"/>
    <col min="10" max="11" width="11.7109375" customWidth="1"/>
    <col min="12" max="12" width="11.7109375" style="4" customWidth="1"/>
    <col min="13" max="13" width="11.7109375" customWidth="1"/>
    <col min="17" max="18" width="5" bestFit="1" customWidth="1"/>
  </cols>
  <sheetData>
    <row r="1" spans="1:13" ht="15.75">
      <c r="A1" s="391" t="s">
        <v>51</v>
      </c>
      <c r="B1" s="392"/>
      <c r="C1" s="404"/>
      <c r="D1" s="405"/>
      <c r="E1" s="405"/>
      <c r="F1" s="405"/>
      <c r="G1" s="406"/>
    </row>
    <row r="2" spans="1:13" s="3" customFormat="1" ht="15.75">
      <c r="A2" s="391" t="s">
        <v>52</v>
      </c>
      <c r="B2" s="392"/>
      <c r="C2" s="407"/>
      <c r="D2" s="407"/>
      <c r="E2" s="407"/>
      <c r="F2" s="407"/>
      <c r="G2" s="407"/>
      <c r="H2" s="6"/>
      <c r="I2" s="6"/>
      <c r="L2" s="17"/>
      <c r="M2" s="19"/>
    </row>
    <row r="3" spans="1:13" s="3" customFormat="1" ht="15.75">
      <c r="A3" s="393" t="s">
        <v>50</v>
      </c>
      <c r="B3" s="393"/>
      <c r="C3" s="407"/>
      <c r="D3" s="407"/>
      <c r="E3" s="407"/>
      <c r="F3" s="407"/>
      <c r="G3" s="407"/>
      <c r="H3" s="6"/>
      <c r="I3" s="6"/>
      <c r="L3" s="17"/>
      <c r="M3" s="19"/>
    </row>
    <row r="4" spans="1:13" s="3" customFormat="1" ht="15.75">
      <c r="A4" s="391" t="s">
        <v>64</v>
      </c>
      <c r="B4" s="392"/>
      <c r="C4" s="407"/>
      <c r="D4" s="407"/>
      <c r="E4" s="407"/>
      <c r="F4" s="407"/>
      <c r="G4" s="407"/>
      <c r="H4" s="6"/>
      <c r="I4" s="6"/>
      <c r="L4" s="6" t="s">
        <v>0</v>
      </c>
    </row>
    <row r="5" spans="1:13" s="3" customFormat="1" ht="15.75">
      <c r="A5" s="391" t="s">
        <v>53</v>
      </c>
      <c r="B5" s="392"/>
      <c r="C5" s="201"/>
      <c r="D5" s="201"/>
      <c r="E5" s="18"/>
      <c r="H5" s="6"/>
      <c r="I5" s="6"/>
      <c r="L5" s="6"/>
    </row>
    <row r="6" spans="1:13" s="3" customFormat="1" ht="15.75">
      <c r="A6" s="398"/>
      <c r="B6" s="399"/>
      <c r="C6" s="99" t="s">
        <v>54</v>
      </c>
      <c r="D6" s="99" t="s">
        <v>55</v>
      </c>
      <c r="E6" s="18"/>
      <c r="F6" s="7"/>
      <c r="G6" s="7"/>
      <c r="H6" s="6"/>
      <c r="I6" s="6"/>
      <c r="L6" s="6"/>
    </row>
    <row r="7" spans="1:13" s="3" customFormat="1" ht="16.5" thickBot="1">
      <c r="A7" s="401"/>
      <c r="B7" s="401"/>
      <c r="C7" s="16"/>
      <c r="D7" s="16"/>
      <c r="E7" s="16"/>
      <c r="F7" s="7"/>
      <c r="G7" s="7"/>
      <c r="H7" s="6"/>
      <c r="I7" s="6"/>
      <c r="L7" s="6"/>
    </row>
    <row r="8" spans="1:13" ht="26.25" thickBot="1">
      <c r="A8" s="378" t="s">
        <v>41</v>
      </c>
      <c r="B8" s="396"/>
      <c r="C8" s="123" t="s">
        <v>40</v>
      </c>
      <c r="D8" s="124" t="s">
        <v>39</v>
      </c>
      <c r="E8" s="125" t="s">
        <v>27</v>
      </c>
      <c r="F8" s="126" t="s">
        <v>33</v>
      </c>
      <c r="G8" s="411" t="s">
        <v>43</v>
      </c>
      <c r="H8" s="412"/>
      <c r="I8"/>
      <c r="L8"/>
    </row>
    <row r="9" spans="1:13" s="1" customFormat="1">
      <c r="A9" s="353" t="s">
        <v>24</v>
      </c>
      <c r="B9" s="413"/>
      <c r="C9" s="91">
        <f>I46</f>
        <v>0</v>
      </c>
      <c r="D9" s="35">
        <f>J46</f>
        <v>0</v>
      </c>
      <c r="E9" s="36">
        <f>L46</f>
        <v>0</v>
      </c>
      <c r="F9" s="37">
        <f>M46</f>
        <v>0</v>
      </c>
      <c r="G9" s="34" t="s">
        <v>42</v>
      </c>
      <c r="H9" s="33">
        <f>E33</f>
        <v>0</v>
      </c>
      <c r="J9" s="170"/>
      <c r="K9" s="170"/>
    </row>
    <row r="10" spans="1:13">
      <c r="A10" s="402" t="s">
        <v>25</v>
      </c>
      <c r="B10" s="403"/>
      <c r="C10" s="92">
        <f>I108</f>
        <v>0</v>
      </c>
      <c r="D10" s="92">
        <f>J108</f>
        <v>0</v>
      </c>
      <c r="E10" s="92">
        <f>L108</f>
        <v>0</v>
      </c>
      <c r="F10" s="164">
        <f>M108</f>
        <v>0</v>
      </c>
      <c r="G10" s="34" t="s">
        <v>35</v>
      </c>
      <c r="H10" s="33">
        <f>F33</f>
        <v>0</v>
      </c>
      <c r="I10"/>
      <c r="J10" s="170"/>
      <c r="K10" s="170"/>
      <c r="L10"/>
    </row>
    <row r="11" spans="1:13" ht="13.5" thickBot="1">
      <c r="A11" s="360" t="s">
        <v>82</v>
      </c>
      <c r="B11" s="397"/>
      <c r="C11" s="93">
        <f>C9-C10</f>
        <v>0</v>
      </c>
      <c r="D11" s="93">
        <f t="shared" ref="D11" si="0">D9-D10</f>
        <v>0</v>
      </c>
      <c r="E11" s="93">
        <f>E9-E10</f>
        <v>0</v>
      </c>
      <c r="F11" s="169">
        <f>F9-F10</f>
        <v>0</v>
      </c>
      <c r="G11" s="98" t="s">
        <v>27</v>
      </c>
      <c r="H11" s="41">
        <f>G33</f>
        <v>0</v>
      </c>
      <c r="I11"/>
      <c r="J11" s="170"/>
      <c r="K11" s="170"/>
      <c r="L11"/>
    </row>
    <row r="12" spans="1:13">
      <c r="A12" s="355" t="s">
        <v>71</v>
      </c>
      <c r="B12" s="400"/>
      <c r="C12" s="94">
        <f>I115</f>
        <v>0</v>
      </c>
      <c r="D12" s="21">
        <f>J115</f>
        <v>0</v>
      </c>
      <c r="E12" s="22">
        <f>L115</f>
        <v>0</v>
      </c>
      <c r="F12" s="27">
        <f>M115</f>
        <v>0</v>
      </c>
      <c r="G12" s="42" t="s">
        <v>33</v>
      </c>
      <c r="H12" s="43">
        <f>IF(H11=0,0,H9-H11)</f>
        <v>0</v>
      </c>
      <c r="I12"/>
      <c r="J12" s="170"/>
      <c r="K12" s="170"/>
      <c r="L12"/>
    </row>
    <row r="13" spans="1:13" ht="13.5" thickBot="1">
      <c r="A13" s="360" t="s">
        <v>72</v>
      </c>
      <c r="B13" s="397"/>
      <c r="C13" s="95">
        <f>I116</f>
        <v>0</v>
      </c>
      <c r="D13" s="24">
        <f>J116</f>
        <v>0</v>
      </c>
      <c r="E13" s="25">
        <f>L116</f>
        <v>0</v>
      </c>
      <c r="F13" s="28">
        <f>M116</f>
        <v>0</v>
      </c>
      <c r="G13" s="44"/>
      <c r="H13" s="26"/>
      <c r="I13"/>
    </row>
    <row r="15" spans="1:13" ht="13.5" thickBot="1">
      <c r="A15" s="30"/>
      <c r="B15" s="12"/>
      <c r="C15" s="12"/>
      <c r="D15" s="12"/>
      <c r="E15" s="12"/>
      <c r="F15" s="31"/>
      <c r="G15" s="31"/>
      <c r="H15" s="31"/>
      <c r="I15" s="31"/>
      <c r="J15" s="31"/>
      <c r="K15" s="31"/>
      <c r="L15" s="13"/>
      <c r="M15" s="32"/>
    </row>
    <row r="16" spans="1:13" ht="26.25" thickBot="1">
      <c r="A16" s="127" t="s">
        <v>1</v>
      </c>
      <c r="B16" s="379" t="s">
        <v>41</v>
      </c>
      <c r="C16" s="379"/>
      <c r="D16" s="379"/>
      <c r="E16" s="128" t="s">
        <v>46</v>
      </c>
      <c r="F16" s="128" t="s">
        <v>47</v>
      </c>
      <c r="G16" s="128" t="s">
        <v>101</v>
      </c>
      <c r="H16" s="130" t="s">
        <v>45</v>
      </c>
      <c r="I16" s="129" t="s">
        <v>40</v>
      </c>
      <c r="J16" s="128" t="s">
        <v>39</v>
      </c>
      <c r="K16" s="131" t="s">
        <v>89</v>
      </c>
      <c r="L16" s="130" t="s">
        <v>27</v>
      </c>
      <c r="M16" s="131" t="s">
        <v>33</v>
      </c>
    </row>
    <row r="17" spans="1:13">
      <c r="A17" s="47">
        <v>1000</v>
      </c>
      <c r="B17" s="394" t="s">
        <v>80</v>
      </c>
      <c r="C17" s="394"/>
      <c r="D17" s="395"/>
      <c r="E17" s="60"/>
      <c r="F17" s="15"/>
      <c r="G17" s="15"/>
      <c r="H17" s="202"/>
      <c r="I17" s="61"/>
      <c r="J17" s="15"/>
      <c r="K17" s="235"/>
      <c r="L17" s="213"/>
      <c r="M17" s="62"/>
    </row>
    <row r="18" spans="1:13">
      <c r="A18" s="48"/>
      <c r="B18" s="408" t="s">
        <v>81</v>
      </c>
      <c r="C18" s="352"/>
      <c r="D18" s="409"/>
      <c r="E18" s="63"/>
      <c r="F18" s="64"/>
      <c r="G18" s="64"/>
      <c r="H18" s="203"/>
      <c r="I18" s="65"/>
      <c r="J18" s="64"/>
      <c r="K18" s="236"/>
      <c r="L18" s="214"/>
      <c r="M18" s="66"/>
    </row>
    <row r="19" spans="1:13">
      <c r="A19" s="67">
        <v>1010</v>
      </c>
      <c r="B19" s="369" t="s">
        <v>104</v>
      </c>
      <c r="C19" s="370"/>
      <c r="D19" s="371"/>
      <c r="E19" s="176"/>
      <c r="F19" s="176"/>
      <c r="G19" s="176"/>
      <c r="H19" s="251">
        <f>IF($C$1="",0,IF($C$1="AZ Division Convention &amp; Contest",VLOOKUP(A19,'Registration Rates'!$A$2:$E$15,3,FALSE),IF(OR($C$1="NE/NW Division Contests",$C$1="SE/SW Division Contests"),VLOOKUP(A19,'Registration Rates'!$A$2:$E$15,3,FALSE),IF(OR($C$1="NE/NW Division Contests &amp; International Prelims",$C$1="SE/SW Division Contests &amp; International Prelims"),VLOOKUP(A19,'Registration Rates'!$A$2:$E$15,4,FALSE),IF($C$1="FWD Fall Convention &amp; Contest",VLOOKUP(A19,'Registration Rates'!$A$2:$E$15,5,FALSE))))))</f>
        <v>0</v>
      </c>
      <c r="I19" s="188">
        <f>E19*H19</f>
        <v>0</v>
      </c>
      <c r="J19" s="189">
        <f>F19*H19</f>
        <v>0</v>
      </c>
      <c r="K19" s="237" t="str">
        <f>IF($J$33=0,"",J19-I19)</f>
        <v/>
      </c>
      <c r="L19" s="215">
        <f>G19*H19</f>
        <v>0</v>
      </c>
      <c r="M19" s="68">
        <f t="shared" ref="M19:M24" si="1">IF($L$33=0,0,IF($F$33=0,L19-I19,L19-J19))</f>
        <v>0</v>
      </c>
    </row>
    <row r="20" spans="1:13">
      <c r="A20" s="67">
        <v>1020</v>
      </c>
      <c r="B20" s="369" t="s">
        <v>105</v>
      </c>
      <c r="C20" s="370"/>
      <c r="D20" s="371"/>
      <c r="E20" s="176"/>
      <c r="F20" s="176"/>
      <c r="G20" s="176"/>
      <c r="H20" s="251">
        <f>IF($C$1="",0,IF($C$1="AZ Division Convention &amp; Contest",VLOOKUP(A20,'Registration Rates'!$A$2:$E$15,3,FALSE),IF(OR($C$1="NE/NW Division Contests",$C$1="SE/SW Division Contests"),VLOOKUP(A20,'Registration Rates'!$A$2:$E$15,3,FALSE),IF(OR($C$1="NE/NW Division Contests &amp; International Prelims",$C$1="SE/SW Division Contests &amp; International Prelims"),VLOOKUP(A20,'Registration Rates'!$A$2:$E$15,4,FALSE),IF($C$1="FWD Fall Convention &amp; Contest",VLOOKUP(A20,'Registration Rates'!$A$2:$E$15,5,FALSE))))))</f>
        <v>0</v>
      </c>
      <c r="I20" s="188">
        <f t="shared" ref="I20:I31" si="2">E20*H20</f>
        <v>0</v>
      </c>
      <c r="J20" s="189">
        <f t="shared" ref="J20:J31" si="3">F20*H20</f>
        <v>0</v>
      </c>
      <c r="K20" s="237" t="str">
        <f>IF($J$33=0,"",J20-I20)</f>
        <v/>
      </c>
      <c r="L20" s="215">
        <f t="shared" ref="L20:L31" si="4">G20*H20</f>
        <v>0</v>
      </c>
      <c r="M20" s="68">
        <f t="shared" si="1"/>
        <v>0</v>
      </c>
    </row>
    <row r="21" spans="1:13">
      <c r="A21" s="67">
        <v>1025</v>
      </c>
      <c r="B21" s="369" t="s">
        <v>70</v>
      </c>
      <c r="C21" s="370"/>
      <c r="D21" s="371"/>
      <c r="E21" s="176"/>
      <c r="F21" s="176"/>
      <c r="G21" s="176"/>
      <c r="H21" s="251">
        <f>IF($C$1="",0,IF($C$1="AZ Division Convention &amp; Contest",VLOOKUP(A21,'Registration Rates'!$A$2:$E$15,3,FALSE),IF(OR($C$1="NE/NW Division Contests",$C$1="SE/SW Division Contests"),VLOOKUP(A21,'Registration Rates'!$A$2:$E$15,3,FALSE),IF(OR($C$1="NE/NW Division Contests &amp; International Prelims",$C$1="SE/SW Division Contests &amp; International Prelims"),VLOOKUP(A21,'Registration Rates'!$A$2:$E$15,4,FALSE),IF($C$1="FWD Fall Convention &amp; Contest",VLOOKUP(A21,'Registration Rates'!$A$2:$E$15,5,FALSE))))))</f>
        <v>0</v>
      </c>
      <c r="I21" s="188">
        <f t="shared" si="2"/>
        <v>0</v>
      </c>
      <c r="J21" s="189">
        <f t="shared" si="3"/>
        <v>0</v>
      </c>
      <c r="K21" s="237" t="str">
        <f>IF($J$33=0,"",J21-I21)</f>
        <v/>
      </c>
      <c r="L21" s="215">
        <f t="shared" si="4"/>
        <v>0</v>
      </c>
      <c r="M21" s="68">
        <f t="shared" si="1"/>
        <v>0</v>
      </c>
    </row>
    <row r="22" spans="1:13">
      <c r="A22" s="67">
        <v>1030</v>
      </c>
      <c r="B22" s="369" t="s">
        <v>106</v>
      </c>
      <c r="C22" s="370"/>
      <c r="D22" s="371"/>
      <c r="E22" s="176"/>
      <c r="F22" s="176"/>
      <c r="G22" s="176"/>
      <c r="H22" s="251">
        <f>IF($C$1="",0,IF($C$1="AZ Division Convention &amp; Contest",VLOOKUP(A22,'Registration Rates'!$A$2:$E$15,3,FALSE),IF(OR($C$1="NE/NW Division Contests",$C$1="SE/SW Division Contests"),VLOOKUP(A22,'Registration Rates'!$A$2:$E$15,3,FALSE),IF(OR($C$1="NE/NW Division Contests &amp; International Prelims",$C$1="SE/SW Division Contests &amp; International Prelims"),VLOOKUP(A22,'Registration Rates'!$A$2:$E$15,4,FALSE),IF($C$1="FWD Fall Convention &amp; Contest",VLOOKUP(A22,'Registration Rates'!$A$2:$E$15,5,FALSE))))))</f>
        <v>0</v>
      </c>
      <c r="I22" s="188">
        <f t="shared" si="2"/>
        <v>0</v>
      </c>
      <c r="J22" s="189">
        <f t="shared" si="3"/>
        <v>0</v>
      </c>
      <c r="K22" s="237" t="str">
        <f>IF($J$33=0,"",J22-I22)</f>
        <v/>
      </c>
      <c r="L22" s="215">
        <f t="shared" si="4"/>
        <v>0</v>
      </c>
      <c r="M22" s="68">
        <f t="shared" si="1"/>
        <v>0</v>
      </c>
    </row>
    <row r="23" spans="1:13">
      <c r="A23" s="67">
        <v>1040</v>
      </c>
      <c r="B23" s="369" t="s">
        <v>107</v>
      </c>
      <c r="C23" s="370"/>
      <c r="D23" s="371"/>
      <c r="E23" s="176"/>
      <c r="F23" s="176"/>
      <c r="G23" s="176"/>
      <c r="H23" s="251">
        <f>IF($C$1="",0,IF($C$1="AZ Division Convention &amp; Contest",VLOOKUP(A23,'Registration Rates'!$A$2:$E$15,3,FALSE),IF(OR($C$1="NE/NW Division Contests",$C$1="SE/SW Division Contests"),VLOOKUP(A23,'Registration Rates'!$A$2:$E$15,3,FALSE),IF(OR($C$1="NE/NW Division Contests &amp; International Prelims",$C$1="SE/SW Division Contests &amp; International Prelims"),VLOOKUP(A23,'Registration Rates'!$A$2:$E$15,4,FALSE),IF($C$1="FWD Fall Convention &amp; Contest",VLOOKUP(A23,'Registration Rates'!$A$2:$E$15,5,FALSE))))))</f>
        <v>0</v>
      </c>
      <c r="I23" s="188">
        <f t="shared" si="2"/>
        <v>0</v>
      </c>
      <c r="J23" s="189">
        <f t="shared" si="3"/>
        <v>0</v>
      </c>
      <c r="K23" s="237" t="str">
        <f>IF($J$33=0,"",J23-I23)</f>
        <v/>
      </c>
      <c r="L23" s="215">
        <f t="shared" si="4"/>
        <v>0</v>
      </c>
      <c r="M23" s="68">
        <f t="shared" si="1"/>
        <v>0</v>
      </c>
    </row>
    <row r="24" spans="1:13">
      <c r="A24" s="67">
        <v>1045</v>
      </c>
      <c r="B24" s="369" t="s">
        <v>108</v>
      </c>
      <c r="C24" s="370"/>
      <c r="D24" s="371"/>
      <c r="E24" s="176"/>
      <c r="F24" s="176"/>
      <c r="G24" s="176"/>
      <c r="H24" s="251">
        <f>IF($C$1="",0,IF($C$1="AZ Division Convention &amp; Contest",VLOOKUP(A24,'Registration Rates'!$A$2:$E$15,3,FALSE),IF(OR($C$1="NE/NW Division Contests",$C$1="SE/SW Division Contests"),VLOOKUP(A24,'Registration Rates'!$A$2:$E$15,3,FALSE),IF(OR($C$1="NE/NW Division Contests &amp; International Prelims",$C$1="SE/SW Division Contests &amp; International Prelims"),VLOOKUP(A24,'Registration Rates'!$A$2:$E$15,4,FALSE),IF($C$1="FWD Fall Convention &amp; Contest",VLOOKUP(A24,'Registration Rates'!$A$2:$E$15,5,FALSE))))))</f>
        <v>0</v>
      </c>
      <c r="I24" s="188">
        <f t="shared" si="2"/>
        <v>0</v>
      </c>
      <c r="J24" s="189">
        <f t="shared" si="3"/>
        <v>0</v>
      </c>
      <c r="K24" s="237" t="str">
        <f>IF($J$33=0,"",J24-I24)</f>
        <v/>
      </c>
      <c r="L24" s="215">
        <f t="shared" si="4"/>
        <v>0</v>
      </c>
      <c r="M24" s="68">
        <f t="shared" si="1"/>
        <v>0</v>
      </c>
    </row>
    <row r="25" spans="1:13">
      <c r="A25" s="67">
        <v>1050</v>
      </c>
      <c r="B25" s="369" t="s">
        <v>113</v>
      </c>
      <c r="C25" s="370"/>
      <c r="D25" s="371"/>
      <c r="E25" s="176"/>
      <c r="F25" s="176"/>
      <c r="G25" s="176"/>
      <c r="H25" s="251">
        <f>IF($C$1="",0,IF($C$1="AZ Division Convention &amp; Contest",VLOOKUP(A25,'Registration Rates'!$A$2:$E$15,3,FALSE),IF(OR($C$1="NE/NW Division Contests",$C$1="SE/SW Division Contests"),VLOOKUP(A25,'Registration Rates'!$A$2:$E$15,3,FALSE),IF(OR($C$1="NE/NW Division Contests &amp; International Prelims",$C$1="SE/SW Division Contests &amp; International Prelims"),VLOOKUP(A25,'Registration Rates'!$A$2:$E$15,4,FALSE),IF($C$1="FWD Fall Convention &amp; Contest",VLOOKUP(A25,'Registration Rates'!$A$2:$E$15,5,FALSE))))))</f>
        <v>0</v>
      </c>
      <c r="I25" s="188">
        <f t="shared" si="2"/>
        <v>0</v>
      </c>
      <c r="J25" s="189">
        <f t="shared" si="3"/>
        <v>0</v>
      </c>
      <c r="K25" s="237" t="str">
        <f t="shared" ref="K25:K32" si="5">IF($J$33=0,"",J25-I25)</f>
        <v/>
      </c>
      <c r="L25" s="215">
        <f t="shared" si="4"/>
        <v>0</v>
      </c>
      <c r="M25" s="68">
        <f t="shared" ref="M25:M32" si="6">IF($L$33=0,0,IF($F$33=0,L25-I25,L25-J25))</f>
        <v>0</v>
      </c>
    </row>
    <row r="26" spans="1:13">
      <c r="A26" s="67">
        <v>1055</v>
      </c>
      <c r="B26" s="369" t="s">
        <v>114</v>
      </c>
      <c r="C26" s="370"/>
      <c r="D26" s="371"/>
      <c r="E26" s="176"/>
      <c r="F26" s="176"/>
      <c r="G26" s="176"/>
      <c r="H26" s="251">
        <f>IF($C$1="",0,IF($C$1="AZ Division Convention &amp; Contest",VLOOKUP(A26,'Registration Rates'!$A$2:$E$15,3,FALSE),IF(OR($C$1="NE/NW Division Contests",$C$1="SE/SW Division Contests"),VLOOKUP(A26,'Registration Rates'!$A$2:$E$15,3,FALSE),IF(OR($C$1="NE/NW Division Contests &amp; International Prelims",$C$1="SE/SW Division Contests &amp; International Prelims"),VLOOKUP(A26,'Registration Rates'!$A$2:$E$15,4,FALSE),IF($C$1="FWD Fall Convention &amp; Contest",VLOOKUP(A26,'Registration Rates'!$A$2:$E$15,5,FALSE))))))</f>
        <v>0</v>
      </c>
      <c r="I26" s="188">
        <f t="shared" si="2"/>
        <v>0</v>
      </c>
      <c r="J26" s="189">
        <f t="shared" si="3"/>
        <v>0</v>
      </c>
      <c r="K26" s="237" t="str">
        <f t="shared" si="5"/>
        <v/>
      </c>
      <c r="L26" s="215">
        <f t="shared" si="4"/>
        <v>0</v>
      </c>
      <c r="M26" s="68">
        <f t="shared" si="6"/>
        <v>0</v>
      </c>
    </row>
    <row r="27" spans="1:13">
      <c r="A27" s="67">
        <v>1060</v>
      </c>
      <c r="B27" s="369" t="s">
        <v>115</v>
      </c>
      <c r="C27" s="370"/>
      <c r="D27" s="371"/>
      <c r="E27" s="176"/>
      <c r="F27" s="176"/>
      <c r="G27" s="176"/>
      <c r="H27" s="251">
        <f>IF($C$1="",0,IF($C$1="AZ Division Convention &amp; Contest",VLOOKUP(A27,'Registration Rates'!$A$2:$E$15,3,FALSE),IF(OR($C$1="NE/NW Division Contests",$C$1="SE/SW Division Contests"),VLOOKUP(A27,'Registration Rates'!$A$2:$E$15,3,FALSE),IF(OR($C$1="NE/NW Division Contests &amp; International Prelims",$C$1="SE/SW Division Contests &amp; International Prelims"),VLOOKUP(A27,'Registration Rates'!$A$2:$E$15,4,FALSE),IF($C$1="FWD Fall Convention &amp; Contest",VLOOKUP(A27,'Registration Rates'!$A$2:$E$15,5,FALSE))))))</f>
        <v>0</v>
      </c>
      <c r="I27" s="188">
        <f t="shared" si="2"/>
        <v>0</v>
      </c>
      <c r="J27" s="189">
        <f t="shared" si="3"/>
        <v>0</v>
      </c>
      <c r="K27" s="237" t="str">
        <f t="shared" si="5"/>
        <v/>
      </c>
      <c r="L27" s="215">
        <f t="shared" si="4"/>
        <v>0</v>
      </c>
      <c r="M27" s="68">
        <f t="shared" si="6"/>
        <v>0</v>
      </c>
    </row>
    <row r="28" spans="1:13">
      <c r="A28" s="80">
        <v>1065</v>
      </c>
      <c r="B28" s="369" t="s">
        <v>116</v>
      </c>
      <c r="C28" s="370"/>
      <c r="D28" s="371"/>
      <c r="E28" s="176"/>
      <c r="F28" s="176"/>
      <c r="G28" s="176"/>
      <c r="H28" s="251">
        <f>IF($C$1="",0,IF($C$1="AZ Division Convention &amp; Contest",VLOOKUP(A28,'Registration Rates'!$A$2:$E$15,3,FALSE),IF(OR($C$1="NE/NW Division Contests",$C$1="SE/SW Division Contests"),VLOOKUP(A28,'Registration Rates'!$A$2:$E$15,3,FALSE),IF(OR($C$1="NE/NW Division Contests &amp; International Prelims",$C$1="SE/SW Division Contests &amp; International Prelims"),VLOOKUP(A28,'Registration Rates'!$A$2:$E$15,4,FALSE),IF($C$1="FWD Fall Convention &amp; Contest",VLOOKUP(A28,'Registration Rates'!$A$2:$E$15,5,FALSE))))))</f>
        <v>0</v>
      </c>
      <c r="I28" s="188">
        <f t="shared" si="2"/>
        <v>0</v>
      </c>
      <c r="J28" s="189">
        <f t="shared" si="3"/>
        <v>0</v>
      </c>
      <c r="K28" s="237" t="str">
        <f t="shared" si="5"/>
        <v/>
      </c>
      <c r="L28" s="215">
        <f t="shared" si="4"/>
        <v>0</v>
      </c>
      <c r="M28" s="68">
        <f t="shared" si="6"/>
        <v>0</v>
      </c>
    </row>
    <row r="29" spans="1:13">
      <c r="A29" s="80">
        <v>1070</v>
      </c>
      <c r="B29" s="369" t="s">
        <v>117</v>
      </c>
      <c r="C29" s="370"/>
      <c r="D29" s="371"/>
      <c r="E29" s="176"/>
      <c r="F29" s="176"/>
      <c r="G29" s="176"/>
      <c r="H29" s="251">
        <f>IF($C$1="",0,IF($C$1="AZ Division Convention &amp; Contest",VLOOKUP(A29,'Registration Rates'!$A$2:$E$15,3,FALSE),IF(OR($C$1="NE/NW Division Contests",$C$1="SE/SW Division Contests"),VLOOKUP(A29,'Registration Rates'!$A$2:$E$15,3,FALSE),IF(OR($C$1="NE/NW Division Contests &amp; International Prelims",$C$1="SE/SW Division Contests &amp; International Prelims"),VLOOKUP(A29,'Registration Rates'!$A$2:$E$15,4,FALSE),IF($C$1="FWD Fall Convention &amp; Contest",VLOOKUP(A29,'Registration Rates'!$A$2:$E$15,5,FALSE))))))</f>
        <v>0</v>
      </c>
      <c r="I29" s="190">
        <f t="shared" si="2"/>
        <v>0</v>
      </c>
      <c r="J29" s="189">
        <f t="shared" si="3"/>
        <v>0</v>
      </c>
      <c r="K29" s="237" t="str">
        <f t="shared" si="5"/>
        <v/>
      </c>
      <c r="L29" s="216">
        <f t="shared" si="4"/>
        <v>0</v>
      </c>
      <c r="M29" s="68">
        <f t="shared" si="6"/>
        <v>0</v>
      </c>
    </row>
    <row r="30" spans="1:13">
      <c r="A30" s="80">
        <v>1075</v>
      </c>
      <c r="B30" s="387" t="s">
        <v>118</v>
      </c>
      <c r="C30" s="388"/>
      <c r="D30" s="389"/>
      <c r="E30" s="268"/>
      <c r="F30" s="268"/>
      <c r="G30" s="268"/>
      <c r="H30" s="251">
        <f>IF($C$1="",0,IF($C$1="AZ Division Convention &amp; Contest",VLOOKUP(A30,'Registration Rates'!$A$2:$E$15,3,FALSE),IF(OR($C$1="NE/NW Division Contests",$C$1="SE/SW Division Contests"),VLOOKUP(A30,'Registration Rates'!$A$2:$E$15,3,FALSE),IF(OR($C$1="NE/NW Division Contests &amp; International Prelims",$C$1="SE/SW Division Contests &amp; International Prelims"),VLOOKUP(A30,'Registration Rates'!$A$2:$E$15,4,FALSE),IF($C$1="FWD Fall Convention &amp; Contest",VLOOKUP(A30,'Registration Rates'!$A$2:$E$15,5,FALSE))))))</f>
        <v>0</v>
      </c>
      <c r="I30" s="190">
        <f t="shared" ref="I30" si="7">E30*H30</f>
        <v>0</v>
      </c>
      <c r="J30" s="189">
        <f t="shared" ref="J30" si="8">F30*H30</f>
        <v>0</v>
      </c>
      <c r="K30" s="237" t="str">
        <f t="shared" si="5"/>
        <v/>
      </c>
      <c r="L30" s="216">
        <f t="shared" ref="L30" si="9">G30*H30</f>
        <v>0</v>
      </c>
      <c r="M30" s="68">
        <f t="shared" si="6"/>
        <v>0</v>
      </c>
    </row>
    <row r="31" spans="1:13">
      <c r="A31" s="80">
        <v>1080</v>
      </c>
      <c r="B31" s="375" t="s">
        <v>44</v>
      </c>
      <c r="C31" s="376"/>
      <c r="D31" s="377"/>
      <c r="E31" s="268"/>
      <c r="F31" s="268"/>
      <c r="G31" s="268"/>
      <c r="H31" s="251">
        <f>IF($C$1="",0,IF($C$1="AZ Division Convention &amp; Contest",VLOOKUP(A31,'Registration Rates'!$A$2:$E$15,3,FALSE),IF(OR($C$1="NE/NW Division Contests",$C$1="SE/SW Division Contests"),VLOOKUP(A31,'Registration Rates'!$A$2:$E$15,3,FALSE),IF(OR($C$1="NE/NW Division Contests &amp; International Prelims",$C$1="SE/SW Division Contests &amp; International Prelims"),VLOOKUP(A31,'Registration Rates'!$A$2:$E$15,4,FALSE),IF($C$1="FWD Fall Convention &amp; Contest",VLOOKUP(A31,'Registration Rates'!$A$2:$E$15,5,FALSE))))))</f>
        <v>0</v>
      </c>
      <c r="I31" s="190">
        <f t="shared" si="2"/>
        <v>0</v>
      </c>
      <c r="J31" s="269">
        <f t="shared" si="3"/>
        <v>0</v>
      </c>
      <c r="K31" s="270" t="str">
        <f t="shared" si="5"/>
        <v/>
      </c>
      <c r="L31" s="216">
        <f t="shared" si="4"/>
        <v>0</v>
      </c>
      <c r="M31" s="84">
        <f t="shared" si="6"/>
        <v>0</v>
      </c>
    </row>
    <row r="32" spans="1:13">
      <c r="A32" s="69">
        <v>1085</v>
      </c>
      <c r="B32" s="390" t="s">
        <v>119</v>
      </c>
      <c r="C32" s="373"/>
      <c r="D32" s="374"/>
      <c r="E32" s="256"/>
      <c r="F32" s="256"/>
      <c r="G32" s="256"/>
      <c r="H32" s="252">
        <f>IF($C$1="",0,IF($C$1="AZ Division Convention &amp; Contest",VLOOKUP(A32,'Registration Rates'!$A$2:$E$15,3,FALSE),IF(OR($C$1="NE/NW Division Contests",$C$1="SE/SW Division Contests"),VLOOKUP(A32,'Registration Rates'!$A$2:$E$15,3,FALSE),IF(OR($C$1="NE/NW Division Contests &amp; International Prelims",$C$1="SE/SW Division Contests &amp; International Prelims"),VLOOKUP(A32,'Registration Rates'!$A$2:$E$15,4,FALSE),IF($C$1="FWD Fall Convention &amp; Contest",VLOOKUP(A32,'Registration Rates'!$A$2:$E$15,5,FALSE))))))</f>
        <v>0</v>
      </c>
      <c r="I32" s="191">
        <f t="shared" ref="I32" si="10">E32*H32</f>
        <v>0</v>
      </c>
      <c r="J32" s="192">
        <f t="shared" ref="J32" si="11">F32*H32</f>
        <v>0</v>
      </c>
      <c r="K32" s="238" t="str">
        <f t="shared" si="5"/>
        <v/>
      </c>
      <c r="L32" s="217">
        <f t="shared" ref="L32" si="12">G32*H32</f>
        <v>0</v>
      </c>
      <c r="M32" s="70">
        <f t="shared" si="6"/>
        <v>0</v>
      </c>
    </row>
    <row r="33" spans="1:13">
      <c r="A33" s="71"/>
      <c r="B33" s="359" t="s">
        <v>83</v>
      </c>
      <c r="C33" s="356"/>
      <c r="D33" s="356"/>
      <c r="E33" s="39">
        <f>SUM(E19:E32)</f>
        <v>0</v>
      </c>
      <c r="F33" s="39">
        <f>SUM(F19:F32)</f>
        <v>0</v>
      </c>
      <c r="G33" s="39">
        <f>SUM(G19:G32)</f>
        <v>0</v>
      </c>
      <c r="H33" s="204"/>
      <c r="I33" s="45">
        <f>SUM(I19:I32)</f>
        <v>0</v>
      </c>
      <c r="J33" s="20">
        <f>SUM(J19:J32)</f>
        <v>0</v>
      </c>
      <c r="K33" s="209">
        <f>SUM(K19:K32)</f>
        <v>0</v>
      </c>
      <c r="L33" s="45">
        <f>SUM(L19:L32)</f>
        <v>0</v>
      </c>
      <c r="M33" s="46">
        <f>SUM(M19:M32)</f>
        <v>0</v>
      </c>
    </row>
    <row r="34" spans="1:13">
      <c r="A34" s="72"/>
      <c r="B34" s="384"/>
      <c r="C34" s="385"/>
      <c r="D34" s="386"/>
      <c r="E34" s="49"/>
      <c r="F34" s="50"/>
      <c r="G34" s="50"/>
      <c r="H34" s="205"/>
      <c r="I34" s="51"/>
      <c r="J34" s="52"/>
      <c r="K34" s="53"/>
      <c r="L34" s="218"/>
      <c r="M34" s="53"/>
    </row>
    <row r="35" spans="1:13">
      <c r="A35" s="73"/>
      <c r="B35" s="414" t="s">
        <v>84</v>
      </c>
      <c r="C35" s="414"/>
      <c r="D35" s="415"/>
      <c r="E35" s="74"/>
      <c r="F35" s="75"/>
      <c r="G35" s="75"/>
      <c r="H35" s="206"/>
      <c r="I35" s="76"/>
      <c r="J35" s="77"/>
      <c r="K35" s="78"/>
      <c r="L35" s="219"/>
      <c r="M35" s="78"/>
    </row>
    <row r="36" spans="1:13">
      <c r="A36" s="67">
        <v>1090</v>
      </c>
      <c r="B36" s="369" t="s">
        <v>2</v>
      </c>
      <c r="C36" s="370"/>
      <c r="D36" s="371"/>
      <c r="E36" s="96"/>
      <c r="F36" s="96"/>
      <c r="G36" s="96"/>
      <c r="H36" s="207"/>
      <c r="I36" s="185"/>
      <c r="J36" s="178"/>
      <c r="K36" s="237" t="str">
        <f>IF($J$44=0,"",J36-I36)</f>
        <v/>
      </c>
      <c r="L36" s="329"/>
      <c r="M36" s="68">
        <f>IF($L$44=0,0,IF($J$44=0,L36-I36,L36-J36))</f>
        <v>0</v>
      </c>
    </row>
    <row r="37" spans="1:13">
      <c r="A37" s="67">
        <f>A36+10</f>
        <v>1100</v>
      </c>
      <c r="B37" s="370" t="s">
        <v>62</v>
      </c>
      <c r="C37" s="370"/>
      <c r="D37" s="371"/>
      <c r="E37" s="96"/>
      <c r="F37" s="96"/>
      <c r="G37" s="96"/>
      <c r="H37" s="207"/>
      <c r="I37" s="185"/>
      <c r="J37" s="178"/>
      <c r="K37" s="237" t="str">
        <f t="shared" ref="K37:K43" si="13">IF($J$44=0,"",J37-I37)</f>
        <v/>
      </c>
      <c r="L37" s="329"/>
      <c r="M37" s="68">
        <f t="shared" ref="M37:M43" si="14">IF($L$44=0,0,IF($J$44=0,L37-I37,L37-J37))</f>
        <v>0</v>
      </c>
    </row>
    <row r="38" spans="1:13">
      <c r="A38" s="67">
        <f t="shared" ref="A38:A43" si="15">A37+10</f>
        <v>1110</v>
      </c>
      <c r="B38" s="370" t="s">
        <v>63</v>
      </c>
      <c r="C38" s="370"/>
      <c r="D38" s="371"/>
      <c r="E38" s="96"/>
      <c r="F38" s="96"/>
      <c r="G38" s="96"/>
      <c r="H38" s="207"/>
      <c r="I38" s="185"/>
      <c r="J38" s="178"/>
      <c r="K38" s="237" t="str">
        <f t="shared" si="13"/>
        <v/>
      </c>
      <c r="L38" s="329"/>
      <c r="M38" s="68">
        <f t="shared" si="14"/>
        <v>0</v>
      </c>
    </row>
    <row r="39" spans="1:13">
      <c r="A39" s="67">
        <f t="shared" si="15"/>
        <v>1120</v>
      </c>
      <c r="B39" s="370" t="s">
        <v>61</v>
      </c>
      <c r="C39" s="370"/>
      <c r="D39" s="371"/>
      <c r="E39" s="96"/>
      <c r="F39" s="96"/>
      <c r="G39" s="96"/>
      <c r="H39" s="207"/>
      <c r="I39" s="185"/>
      <c r="J39" s="178"/>
      <c r="K39" s="237" t="str">
        <f t="shared" si="13"/>
        <v/>
      </c>
      <c r="L39" s="329"/>
      <c r="M39" s="68">
        <f t="shared" si="14"/>
        <v>0</v>
      </c>
    </row>
    <row r="40" spans="1:13">
      <c r="A40" s="67">
        <f t="shared" si="15"/>
        <v>1130</v>
      </c>
      <c r="B40" s="370" t="s">
        <v>29</v>
      </c>
      <c r="C40" s="370"/>
      <c r="D40" s="371"/>
      <c r="E40" s="96"/>
      <c r="F40" s="96"/>
      <c r="G40" s="96"/>
      <c r="H40" s="207"/>
      <c r="I40" s="177"/>
      <c r="J40" s="178"/>
      <c r="K40" s="237" t="str">
        <f t="shared" si="13"/>
        <v/>
      </c>
      <c r="L40" s="329"/>
      <c r="M40" s="68">
        <f t="shared" si="14"/>
        <v>0</v>
      </c>
    </row>
    <row r="41" spans="1:13">
      <c r="A41" s="67">
        <f t="shared" si="15"/>
        <v>1140</v>
      </c>
      <c r="B41" s="387" t="s">
        <v>139</v>
      </c>
      <c r="C41" s="370"/>
      <c r="D41" s="371"/>
      <c r="E41" s="96"/>
      <c r="F41" s="96"/>
      <c r="G41" s="96"/>
      <c r="H41" s="207"/>
      <c r="I41" s="177"/>
      <c r="J41" s="179"/>
      <c r="K41" s="237" t="str">
        <f t="shared" si="13"/>
        <v/>
      </c>
      <c r="L41" s="329"/>
      <c r="M41" s="68">
        <f t="shared" si="14"/>
        <v>0</v>
      </c>
    </row>
    <row r="42" spans="1:13">
      <c r="A42" s="67">
        <f t="shared" si="15"/>
        <v>1150</v>
      </c>
      <c r="B42" s="369"/>
      <c r="C42" s="370"/>
      <c r="D42" s="371"/>
      <c r="E42" s="96"/>
      <c r="F42" s="96"/>
      <c r="G42" s="96"/>
      <c r="H42" s="207"/>
      <c r="I42" s="177"/>
      <c r="J42" s="179"/>
      <c r="K42" s="237" t="str">
        <f t="shared" si="13"/>
        <v/>
      </c>
      <c r="L42" s="329"/>
      <c r="M42" s="68">
        <f t="shared" si="14"/>
        <v>0</v>
      </c>
    </row>
    <row r="43" spans="1:13">
      <c r="A43" s="69">
        <f t="shared" si="15"/>
        <v>1160</v>
      </c>
      <c r="B43" s="372"/>
      <c r="C43" s="373"/>
      <c r="D43" s="374"/>
      <c r="E43" s="97"/>
      <c r="F43" s="97"/>
      <c r="G43" s="97"/>
      <c r="H43" s="208"/>
      <c r="I43" s="180"/>
      <c r="J43" s="181"/>
      <c r="K43" s="238" t="str">
        <f t="shared" si="13"/>
        <v/>
      </c>
      <c r="L43" s="351"/>
      <c r="M43" s="68">
        <f t="shared" si="14"/>
        <v>0</v>
      </c>
    </row>
    <row r="44" spans="1:13">
      <c r="A44" s="71"/>
      <c r="B44" s="358" t="s">
        <v>85</v>
      </c>
      <c r="C44" s="358"/>
      <c r="D44" s="359"/>
      <c r="E44" s="79"/>
      <c r="F44" s="79"/>
      <c r="G44" s="79"/>
      <c r="H44" s="209"/>
      <c r="I44" s="45">
        <f t="shared" ref="I44" si="16">SUM(I36:I43)</f>
        <v>0</v>
      </c>
      <c r="J44" s="20">
        <f>SUM(J36:J43)</f>
        <v>0</v>
      </c>
      <c r="K44" s="209">
        <f>SUM(K36:K43)</f>
        <v>0</v>
      </c>
      <c r="L44" s="242">
        <f>SUM(L36:L43)</f>
        <v>0</v>
      </c>
      <c r="M44" s="54">
        <f>SUM(M36:M43)</f>
        <v>0</v>
      </c>
    </row>
    <row r="45" spans="1:13" ht="13.5" thickBot="1">
      <c r="A45" s="80"/>
      <c r="B45" s="375"/>
      <c r="C45" s="376"/>
      <c r="D45" s="377"/>
      <c r="E45" s="81"/>
      <c r="F45" s="81"/>
      <c r="G45" s="81"/>
      <c r="H45" s="210"/>
      <c r="I45" s="82"/>
      <c r="J45" s="83"/>
      <c r="K45" s="84"/>
      <c r="L45" s="220"/>
      <c r="M45" s="84"/>
    </row>
    <row r="46" spans="1:13" s="1" customFormat="1" ht="15" customHeight="1" thickBot="1">
      <c r="A46" s="55">
        <v>1000</v>
      </c>
      <c r="B46" s="437" t="s">
        <v>24</v>
      </c>
      <c r="C46" s="437"/>
      <c r="D46" s="438"/>
      <c r="E46" s="56"/>
      <c r="F46" s="56"/>
      <c r="G46" s="56"/>
      <c r="H46" s="211"/>
      <c r="I46" s="58">
        <f t="shared" ref="I46" si="17">I44+I33</f>
        <v>0</v>
      </c>
      <c r="J46" s="59">
        <f>J44+J33</f>
        <v>0</v>
      </c>
      <c r="K46" s="57"/>
      <c r="L46" s="221">
        <f>L44+L33</f>
        <v>0</v>
      </c>
      <c r="M46" s="57">
        <f>M33+M44</f>
        <v>0</v>
      </c>
    </row>
    <row r="47" spans="1:13" ht="13.5" thickBot="1">
      <c r="A47" s="85"/>
      <c r="B47" s="452"/>
      <c r="C47" s="452"/>
      <c r="D47" s="452"/>
      <c r="E47" s="23"/>
      <c r="F47" s="23"/>
      <c r="G47" s="23"/>
      <c r="H47" s="86"/>
      <c r="I47" s="90"/>
      <c r="J47" s="87"/>
      <c r="K47" s="87"/>
      <c r="L47" s="90"/>
      <c r="M47" s="87"/>
    </row>
    <row r="48" spans="1:13" ht="26.25" thickBot="1">
      <c r="A48" s="337" t="s">
        <v>1</v>
      </c>
      <c r="B48" s="378" t="s">
        <v>41</v>
      </c>
      <c r="C48" s="379"/>
      <c r="D48" s="380"/>
      <c r="E48" s="132"/>
      <c r="F48" s="133"/>
      <c r="G48" s="133"/>
      <c r="H48" s="134"/>
      <c r="I48" s="129" t="s">
        <v>40</v>
      </c>
      <c r="J48" s="128" t="s">
        <v>39</v>
      </c>
      <c r="K48" s="131" t="s">
        <v>89</v>
      </c>
      <c r="L48" s="130" t="s">
        <v>27</v>
      </c>
      <c r="M48" s="131" t="s">
        <v>33</v>
      </c>
    </row>
    <row r="49" spans="1:13">
      <c r="A49" s="338">
        <v>6000</v>
      </c>
      <c r="B49" s="381" t="s">
        <v>65</v>
      </c>
      <c r="C49" s="382"/>
      <c r="D49" s="383"/>
      <c r="E49" s="115"/>
      <c r="F49" s="116"/>
      <c r="G49" s="116"/>
      <c r="H49" s="140"/>
      <c r="I49" s="143"/>
      <c r="J49" s="117"/>
      <c r="K49" s="118"/>
      <c r="L49" s="222"/>
      <c r="M49" s="118"/>
    </row>
    <row r="50" spans="1:13">
      <c r="A50" s="339">
        <v>2000</v>
      </c>
      <c r="B50" s="355" t="s">
        <v>48</v>
      </c>
      <c r="C50" s="356"/>
      <c r="D50" s="356"/>
      <c r="E50" s="14"/>
      <c r="F50" s="79"/>
      <c r="G50" s="79"/>
      <c r="H50" s="141"/>
      <c r="I50" s="144"/>
      <c r="J50" s="111"/>
      <c r="K50" s="239"/>
      <c r="L50" s="223"/>
      <c r="M50" s="112"/>
    </row>
    <row r="51" spans="1:13">
      <c r="A51" s="340">
        <v>2010</v>
      </c>
      <c r="B51" s="435" t="s">
        <v>60</v>
      </c>
      <c r="C51" s="436"/>
      <c r="D51" s="436"/>
      <c r="E51" s="29"/>
      <c r="F51" s="29"/>
      <c r="G51" s="29"/>
      <c r="H51" s="101"/>
      <c r="I51" s="185"/>
      <c r="J51" s="199"/>
      <c r="K51" s="237" t="str">
        <f>IF($J$64=0,"",'Actual Expense Data'!C5-I51)</f>
        <v/>
      </c>
      <c r="L51" s="306">
        <f>'Actual Expense Data'!R5</f>
        <v>0</v>
      </c>
      <c r="M51" s="68">
        <f t="shared" ref="M51:M62" si="18">IF($L$64=0,0,IF($J$64=0,L51-I51,L51-I51))</f>
        <v>0</v>
      </c>
    </row>
    <row r="52" spans="1:13">
      <c r="A52" s="340">
        <v>2020</v>
      </c>
      <c r="B52" s="435" t="s">
        <v>3</v>
      </c>
      <c r="C52" s="436"/>
      <c r="D52" s="436"/>
      <c r="E52" s="29"/>
      <c r="F52" s="29"/>
      <c r="G52" s="29"/>
      <c r="H52" s="101"/>
      <c r="I52" s="185"/>
      <c r="J52" s="199"/>
      <c r="K52" s="237" t="str">
        <f>IF($J$64=0,"",'Actual Expense Data'!C6-I52)</f>
        <v/>
      </c>
      <c r="L52" s="306">
        <f>'Actual Expense Data'!R6</f>
        <v>0</v>
      </c>
      <c r="M52" s="68">
        <f t="shared" si="18"/>
        <v>0</v>
      </c>
    </row>
    <row r="53" spans="1:13">
      <c r="A53" s="340">
        <v>2030</v>
      </c>
      <c r="B53" s="435" t="s">
        <v>4</v>
      </c>
      <c r="C53" s="436"/>
      <c r="D53" s="436"/>
      <c r="E53" s="29"/>
      <c r="F53" s="29"/>
      <c r="G53" s="29"/>
      <c r="H53" s="101"/>
      <c r="I53" s="185"/>
      <c r="J53" s="199"/>
      <c r="K53" s="237" t="str">
        <f>IF($J$64=0,"",'Actual Expense Data'!C7-I53)</f>
        <v/>
      </c>
      <c r="L53" s="306">
        <f>'Actual Expense Data'!R7</f>
        <v>0</v>
      </c>
      <c r="M53" s="68">
        <f t="shared" si="18"/>
        <v>0</v>
      </c>
    </row>
    <row r="54" spans="1:13">
      <c r="A54" s="340">
        <v>2040</v>
      </c>
      <c r="B54" s="369" t="s">
        <v>38</v>
      </c>
      <c r="C54" s="370"/>
      <c r="D54" s="371"/>
      <c r="E54" s="29"/>
      <c r="F54" s="29"/>
      <c r="G54" s="29"/>
      <c r="H54" s="101"/>
      <c r="I54" s="185"/>
      <c r="J54" s="199"/>
      <c r="K54" s="237" t="str">
        <f>IF($J$64=0,"",'Actual Expense Data'!C8-I54)</f>
        <v/>
      </c>
      <c r="L54" s="306">
        <f>'Actual Expense Data'!R8</f>
        <v>0</v>
      </c>
      <c r="M54" s="68">
        <f t="shared" si="18"/>
        <v>0</v>
      </c>
    </row>
    <row r="55" spans="1:13">
      <c r="A55" s="340">
        <v>2050</v>
      </c>
      <c r="B55" s="369" t="s">
        <v>5</v>
      </c>
      <c r="C55" s="370"/>
      <c r="D55" s="371"/>
      <c r="E55" s="29"/>
      <c r="F55" s="29"/>
      <c r="G55" s="29"/>
      <c r="H55" s="101"/>
      <c r="I55" s="185"/>
      <c r="J55" s="199"/>
      <c r="K55" s="237" t="str">
        <f>IF($J$64=0,"",'Actual Expense Data'!C9-I55)</f>
        <v/>
      </c>
      <c r="L55" s="306">
        <f>'Actual Expense Data'!R9</f>
        <v>0</v>
      </c>
      <c r="M55" s="68">
        <f t="shared" si="18"/>
        <v>0</v>
      </c>
    </row>
    <row r="56" spans="1:13">
      <c r="A56" s="340">
        <v>2060</v>
      </c>
      <c r="B56" s="369" t="s">
        <v>30</v>
      </c>
      <c r="C56" s="370"/>
      <c r="D56" s="371"/>
      <c r="E56" s="29"/>
      <c r="F56" s="29"/>
      <c r="G56" s="29"/>
      <c r="H56" s="101"/>
      <c r="I56" s="185"/>
      <c r="J56" s="199"/>
      <c r="K56" s="237" t="str">
        <f>IF($J$64=0,"",'Actual Expense Data'!C10-I56)</f>
        <v/>
      </c>
      <c r="L56" s="306">
        <f>'Actual Expense Data'!R10</f>
        <v>0</v>
      </c>
      <c r="M56" s="68">
        <f t="shared" si="18"/>
        <v>0</v>
      </c>
    </row>
    <row r="57" spans="1:13">
      <c r="A57" s="340">
        <v>2070</v>
      </c>
      <c r="B57" s="369" t="s">
        <v>75</v>
      </c>
      <c r="C57" s="370"/>
      <c r="D57" s="371"/>
      <c r="E57" s="29"/>
      <c r="F57" s="29"/>
      <c r="G57" s="29"/>
      <c r="H57" s="101"/>
      <c r="I57" s="185"/>
      <c r="J57" s="199"/>
      <c r="K57" s="237" t="str">
        <f>IF($J$64=0,"",'Actual Expense Data'!C11-I57)</f>
        <v/>
      </c>
      <c r="L57" s="306">
        <f>'Actual Expense Data'!R11</f>
        <v>0</v>
      </c>
      <c r="M57" s="68">
        <f t="shared" si="18"/>
        <v>0</v>
      </c>
    </row>
    <row r="58" spans="1:13">
      <c r="A58" s="340">
        <v>2080</v>
      </c>
      <c r="B58" s="369" t="s">
        <v>76</v>
      </c>
      <c r="C58" s="370"/>
      <c r="D58" s="371"/>
      <c r="E58" s="29"/>
      <c r="F58" s="29"/>
      <c r="G58" s="29"/>
      <c r="H58" s="101"/>
      <c r="I58" s="185"/>
      <c r="J58" s="199"/>
      <c r="K58" s="237" t="str">
        <f>IF($J$64=0,"",'Actual Expense Data'!C12-I58)</f>
        <v/>
      </c>
      <c r="L58" s="306">
        <f>'Actual Expense Data'!R12</f>
        <v>0</v>
      </c>
      <c r="M58" s="68">
        <f t="shared" si="18"/>
        <v>0</v>
      </c>
    </row>
    <row r="59" spans="1:13">
      <c r="A59" s="340">
        <v>2090</v>
      </c>
      <c r="B59" s="369" t="s">
        <v>28</v>
      </c>
      <c r="C59" s="370"/>
      <c r="D59" s="371"/>
      <c r="E59" s="29"/>
      <c r="F59" s="29"/>
      <c r="G59" s="29"/>
      <c r="H59" s="101"/>
      <c r="I59" s="185"/>
      <c r="J59" s="199"/>
      <c r="K59" s="237" t="str">
        <f>IF($J$64=0,"",'Actual Expense Data'!C13-I59)</f>
        <v/>
      </c>
      <c r="L59" s="306">
        <f>'Actual Expense Data'!R13</f>
        <v>0</v>
      </c>
      <c r="M59" s="68">
        <f t="shared" si="18"/>
        <v>0</v>
      </c>
    </row>
    <row r="60" spans="1:13">
      <c r="A60" s="340">
        <v>2100</v>
      </c>
      <c r="B60" s="369" t="s">
        <v>6</v>
      </c>
      <c r="C60" s="370"/>
      <c r="D60" s="371"/>
      <c r="E60" s="29"/>
      <c r="F60" s="29"/>
      <c r="G60" s="29"/>
      <c r="H60" s="101"/>
      <c r="I60" s="185"/>
      <c r="J60" s="199"/>
      <c r="K60" s="237" t="str">
        <f>IF($J$64=0,"",'Actual Expense Data'!C14-I60)</f>
        <v/>
      </c>
      <c r="L60" s="306">
        <f>'Actual Expense Data'!R14</f>
        <v>0</v>
      </c>
      <c r="M60" s="68">
        <f t="shared" si="18"/>
        <v>0</v>
      </c>
    </row>
    <row r="61" spans="1:13">
      <c r="A61" s="340">
        <v>2110</v>
      </c>
      <c r="B61" s="369" t="s">
        <v>7</v>
      </c>
      <c r="C61" s="370"/>
      <c r="D61" s="371"/>
      <c r="E61" s="29"/>
      <c r="F61" s="29"/>
      <c r="G61" s="29"/>
      <c r="H61" s="101"/>
      <c r="I61" s="185"/>
      <c r="J61" s="199"/>
      <c r="K61" s="237" t="str">
        <f>IF($J$64=0,"",'Actual Expense Data'!C15-I61)</f>
        <v/>
      </c>
      <c r="L61" s="306">
        <f>'Actual Expense Data'!R15</f>
        <v>0</v>
      </c>
      <c r="M61" s="68">
        <f t="shared" si="18"/>
        <v>0</v>
      </c>
    </row>
    <row r="62" spans="1:13">
      <c r="A62" s="340">
        <v>2120</v>
      </c>
      <c r="B62" s="369" t="s">
        <v>8</v>
      </c>
      <c r="C62" s="370"/>
      <c r="D62" s="371"/>
      <c r="E62" s="29"/>
      <c r="F62" s="29"/>
      <c r="G62" s="29"/>
      <c r="H62" s="101"/>
      <c r="I62" s="185"/>
      <c r="J62" s="178"/>
      <c r="K62" s="237" t="str">
        <f>IF($J$64=0,"",'Actual Expense Data'!C16-I62)</f>
        <v/>
      </c>
      <c r="L62" s="306">
        <f>'Actual Expense Data'!R16</f>
        <v>0</v>
      </c>
      <c r="M62" s="68">
        <f t="shared" si="18"/>
        <v>0</v>
      </c>
    </row>
    <row r="63" spans="1:13">
      <c r="A63" s="341">
        <v>2130</v>
      </c>
      <c r="B63" s="372" t="s">
        <v>31</v>
      </c>
      <c r="C63" s="373"/>
      <c r="D63" s="374"/>
      <c r="E63" s="88"/>
      <c r="F63" s="88"/>
      <c r="G63" s="88"/>
      <c r="H63" s="102"/>
      <c r="I63" s="180"/>
      <c r="J63" s="181"/>
      <c r="K63" s="238" t="str">
        <f>IF($J$64=0,"",'Actual Expense Data'!C17-I63)</f>
        <v/>
      </c>
      <c r="L63" s="350">
        <f>'Actual Expense Data'!R17</f>
        <v>0</v>
      </c>
      <c r="M63" s="68">
        <f>IF($L$64=0,0,IF($J$64=0,L63-I63,L63-I63))</f>
        <v>0</v>
      </c>
    </row>
    <row r="64" spans="1:13" s="1" customFormat="1">
      <c r="A64" s="339">
        <v>2000</v>
      </c>
      <c r="B64" s="424" t="s">
        <v>49</v>
      </c>
      <c r="C64" s="414"/>
      <c r="D64" s="415"/>
      <c r="E64" s="14"/>
      <c r="F64" s="14"/>
      <c r="G64" s="14"/>
      <c r="H64" s="103"/>
      <c r="I64" s="107">
        <f>SUM(I51:I63)</f>
        <v>0</v>
      </c>
      <c r="J64" s="40">
        <f>SUM(J51:J63)</f>
        <v>0</v>
      </c>
      <c r="K64" s="165">
        <f>SUM(K51:K63)</f>
        <v>0</v>
      </c>
      <c r="L64" s="224">
        <f>SUM(L51:L63)</f>
        <v>0</v>
      </c>
      <c r="M64" s="165">
        <f>SUM(M51:M63)</f>
        <v>0</v>
      </c>
    </row>
    <row r="65" spans="1:13" s="1" customFormat="1">
      <c r="A65" s="342"/>
      <c r="B65" s="416"/>
      <c r="C65" s="417"/>
      <c r="D65" s="418"/>
      <c r="E65" s="9"/>
      <c r="F65" s="9"/>
      <c r="G65" s="9"/>
      <c r="H65" s="147"/>
      <c r="I65" s="148"/>
      <c r="J65" s="149"/>
      <c r="K65" s="240"/>
      <c r="L65" s="225"/>
      <c r="M65" s="70"/>
    </row>
    <row r="66" spans="1:13">
      <c r="A66" s="339">
        <v>3000</v>
      </c>
      <c r="B66" s="357" t="s">
        <v>56</v>
      </c>
      <c r="C66" s="358"/>
      <c r="D66" s="359"/>
      <c r="E66" s="79"/>
      <c r="F66" s="79"/>
      <c r="G66" s="79"/>
      <c r="H66" s="100"/>
      <c r="I66" s="105"/>
      <c r="J66" s="89"/>
      <c r="K66" s="106"/>
      <c r="L66" s="226"/>
      <c r="M66" s="106"/>
    </row>
    <row r="67" spans="1:13">
      <c r="A67" s="340">
        <v>3010</v>
      </c>
      <c r="B67" s="369" t="s">
        <v>9</v>
      </c>
      <c r="C67" s="370"/>
      <c r="D67" s="371"/>
      <c r="E67" s="29"/>
      <c r="F67" s="29"/>
      <c r="G67" s="29"/>
      <c r="H67" s="101"/>
      <c r="I67" s="185"/>
      <c r="J67" s="178"/>
      <c r="K67" s="237" t="str">
        <f>IF($J$72=0,"",J67-I67)</f>
        <v/>
      </c>
      <c r="L67" s="306">
        <f>'Actual Expense Data'!R21</f>
        <v>0</v>
      </c>
      <c r="M67" s="68">
        <f>IF($L$72=0,0,IF($J$72=0,L67-I67,L67-J67))</f>
        <v>0</v>
      </c>
    </row>
    <row r="68" spans="1:13">
      <c r="A68" s="340">
        <v>3020</v>
      </c>
      <c r="B68" s="369" t="s">
        <v>10</v>
      </c>
      <c r="C68" s="370"/>
      <c r="D68" s="371"/>
      <c r="E68" s="29"/>
      <c r="F68" s="29"/>
      <c r="G68" s="29"/>
      <c r="H68" s="101"/>
      <c r="I68" s="185"/>
      <c r="J68" s="178"/>
      <c r="K68" s="237" t="str">
        <f t="shared" ref="K68:K71" si="19">IF($J$72=0,"",J68-I68)</f>
        <v/>
      </c>
      <c r="L68" s="306">
        <f>'Actual Expense Data'!R22</f>
        <v>0</v>
      </c>
      <c r="M68" s="68">
        <f t="shared" ref="M68:M71" si="20">IF($L$72=0,0,IF($J$72=0,L68-I68,L68-J68))</f>
        <v>0</v>
      </c>
    </row>
    <row r="69" spans="1:13">
      <c r="A69" s="340">
        <v>3030</v>
      </c>
      <c r="B69" s="369" t="s">
        <v>11</v>
      </c>
      <c r="C69" s="370"/>
      <c r="D69" s="371"/>
      <c r="E69" s="29"/>
      <c r="F69" s="29"/>
      <c r="G69" s="29"/>
      <c r="H69" s="101"/>
      <c r="I69" s="185"/>
      <c r="J69" s="178"/>
      <c r="K69" s="237" t="str">
        <f t="shared" si="19"/>
        <v/>
      </c>
      <c r="L69" s="306">
        <f>'Actual Expense Data'!R23</f>
        <v>0</v>
      </c>
      <c r="M69" s="68">
        <f t="shared" si="20"/>
        <v>0</v>
      </c>
    </row>
    <row r="70" spans="1:13">
      <c r="A70" s="340">
        <v>3040</v>
      </c>
      <c r="B70" s="369" t="s">
        <v>12</v>
      </c>
      <c r="C70" s="370"/>
      <c r="D70" s="371"/>
      <c r="E70" s="29"/>
      <c r="F70" s="29"/>
      <c r="G70" s="29"/>
      <c r="H70" s="101"/>
      <c r="I70" s="185"/>
      <c r="J70" s="178"/>
      <c r="K70" s="237" t="str">
        <f t="shared" si="19"/>
        <v/>
      </c>
      <c r="L70" s="306">
        <f>'Actual Expense Data'!R24</f>
        <v>0</v>
      </c>
      <c r="M70" s="68">
        <f t="shared" si="20"/>
        <v>0</v>
      </c>
    </row>
    <row r="71" spans="1:13">
      <c r="A71" s="341">
        <v>3050</v>
      </c>
      <c r="B71" s="345" t="s">
        <v>13</v>
      </c>
      <c r="C71" s="88"/>
      <c r="D71" s="88"/>
      <c r="E71" s="88"/>
      <c r="F71" s="88"/>
      <c r="G71" s="88"/>
      <c r="H71" s="102"/>
      <c r="I71" s="200"/>
      <c r="J71" s="182"/>
      <c r="K71" s="238" t="str">
        <f t="shared" si="19"/>
        <v/>
      </c>
      <c r="L71" s="350">
        <f>'Actual Expense Data'!R25</f>
        <v>0</v>
      </c>
      <c r="M71" s="68">
        <f t="shared" si="20"/>
        <v>0</v>
      </c>
    </row>
    <row r="72" spans="1:13" s="1" customFormat="1">
      <c r="A72" s="339">
        <v>3000</v>
      </c>
      <c r="B72" s="439" t="s">
        <v>57</v>
      </c>
      <c r="C72" s="440"/>
      <c r="D72" s="441"/>
      <c r="E72" s="14"/>
      <c r="F72" s="14"/>
      <c r="G72" s="14"/>
      <c r="H72" s="103"/>
      <c r="I72" s="107">
        <f t="shared" ref="I72:K72" si="21">SUM(I67:I71)</f>
        <v>0</v>
      </c>
      <c r="J72" s="40">
        <f t="shared" si="21"/>
        <v>0</v>
      </c>
      <c r="K72" s="167">
        <f t="shared" si="21"/>
        <v>0</v>
      </c>
      <c r="L72" s="224">
        <f>SUM(L67:L71)</f>
        <v>0</v>
      </c>
      <c r="M72" s="165">
        <f>SUM(M67:M71)</f>
        <v>0</v>
      </c>
    </row>
    <row r="73" spans="1:13" s="1" customFormat="1">
      <c r="A73" s="342"/>
      <c r="B73" s="421"/>
      <c r="C73" s="422"/>
      <c r="D73" s="423"/>
      <c r="E73" s="9"/>
      <c r="F73" s="9"/>
      <c r="G73" s="9"/>
      <c r="H73" s="147"/>
      <c r="I73" s="148"/>
      <c r="J73" s="149"/>
      <c r="K73" s="240"/>
      <c r="L73" s="225"/>
      <c r="M73" s="70"/>
    </row>
    <row r="74" spans="1:13">
      <c r="A74" s="339">
        <v>4000</v>
      </c>
      <c r="B74" s="357" t="s">
        <v>58</v>
      </c>
      <c r="C74" s="358"/>
      <c r="D74" s="359"/>
      <c r="E74" s="79"/>
      <c r="F74" s="79"/>
      <c r="G74" s="79"/>
      <c r="H74" s="100"/>
      <c r="I74" s="105"/>
      <c r="J74" s="89"/>
      <c r="K74" s="106"/>
      <c r="L74" s="226"/>
      <c r="M74" s="106"/>
    </row>
    <row r="75" spans="1:13">
      <c r="A75" s="343">
        <v>4010</v>
      </c>
      <c r="B75" s="387" t="s">
        <v>127</v>
      </c>
      <c r="C75" s="388"/>
      <c r="D75" s="389"/>
      <c r="E75" s="79"/>
      <c r="F75" s="79"/>
      <c r="G75" s="79"/>
      <c r="H75" s="100"/>
      <c r="I75" s="276"/>
      <c r="J75" s="277"/>
      <c r="K75" s="237" t="str">
        <f t="shared" ref="K75:K94" si="22">IF($J$96=0,"",J75-I75)</f>
        <v/>
      </c>
      <c r="L75" s="307">
        <f>'Actual Expense Data'!R27</f>
        <v>0</v>
      </c>
      <c r="M75" s="68">
        <f t="shared" ref="M75:M85" si="23">IF($L$96=0,0,IF($J$96=0,L75-I75,L75-J75))</f>
        <v>0</v>
      </c>
    </row>
    <row r="76" spans="1:13">
      <c r="A76" s="343">
        <v>4015</v>
      </c>
      <c r="B76" s="387" t="s">
        <v>128</v>
      </c>
      <c r="C76" s="388"/>
      <c r="D76" s="389"/>
      <c r="E76" s="79"/>
      <c r="F76" s="79"/>
      <c r="G76" s="79"/>
      <c r="H76" s="100"/>
      <c r="I76" s="276"/>
      <c r="J76" s="277"/>
      <c r="K76" s="237" t="str">
        <f t="shared" si="22"/>
        <v/>
      </c>
      <c r="L76" s="307">
        <f>'Actual Expense Data'!R28</f>
        <v>0</v>
      </c>
      <c r="M76" s="68">
        <f t="shared" si="23"/>
        <v>0</v>
      </c>
    </row>
    <row r="77" spans="1:13">
      <c r="A77" s="340">
        <v>4020</v>
      </c>
      <c r="B77" s="369" t="s">
        <v>14</v>
      </c>
      <c r="C77" s="370"/>
      <c r="D77" s="371"/>
      <c r="E77" s="29"/>
      <c r="F77" s="29"/>
      <c r="G77" s="29"/>
      <c r="H77" s="101"/>
      <c r="I77" s="177"/>
      <c r="J77" s="179"/>
      <c r="K77" s="237" t="str">
        <f t="shared" si="22"/>
        <v/>
      </c>
      <c r="L77" s="307">
        <f>'Actual Expense Data'!R29</f>
        <v>0</v>
      </c>
      <c r="M77" s="68">
        <f t="shared" si="23"/>
        <v>0</v>
      </c>
    </row>
    <row r="78" spans="1:13">
      <c r="A78" s="340">
        <v>4030</v>
      </c>
      <c r="B78" s="369" t="s">
        <v>15</v>
      </c>
      <c r="C78" s="370"/>
      <c r="D78" s="371"/>
      <c r="E78" s="29"/>
      <c r="F78" s="29"/>
      <c r="G78" s="29"/>
      <c r="H78" s="101"/>
      <c r="I78" s="177"/>
      <c r="J78" s="179"/>
      <c r="K78" s="237" t="str">
        <f t="shared" si="22"/>
        <v/>
      </c>
      <c r="L78" s="307">
        <f>'Actual Expense Data'!R30</f>
        <v>0</v>
      </c>
      <c r="M78" s="68">
        <f t="shared" si="23"/>
        <v>0</v>
      </c>
    </row>
    <row r="79" spans="1:13">
      <c r="A79" s="340">
        <f>A78+10</f>
        <v>4040</v>
      </c>
      <c r="B79" s="387" t="s">
        <v>66</v>
      </c>
      <c r="C79" s="370"/>
      <c r="D79" s="371"/>
      <c r="E79" s="29"/>
      <c r="F79" s="29"/>
      <c r="G79" s="29"/>
      <c r="H79" s="101"/>
      <c r="I79" s="185"/>
      <c r="J79" s="178"/>
      <c r="K79" s="237" t="str">
        <f t="shared" si="22"/>
        <v/>
      </c>
      <c r="L79" s="307">
        <f>'Actual Expense Data'!R31</f>
        <v>0</v>
      </c>
      <c r="M79" s="68">
        <f t="shared" si="23"/>
        <v>0</v>
      </c>
    </row>
    <row r="80" spans="1:13">
      <c r="A80" s="340">
        <f t="shared" ref="A80:A93" si="24">A79+10</f>
        <v>4050</v>
      </c>
      <c r="B80" s="369" t="s">
        <v>16</v>
      </c>
      <c r="C80" s="370"/>
      <c r="D80" s="371"/>
      <c r="E80" s="29"/>
      <c r="F80" s="29"/>
      <c r="G80" s="29"/>
      <c r="H80" s="101"/>
      <c r="I80" s="185"/>
      <c r="J80" s="178"/>
      <c r="K80" s="237" t="str">
        <f t="shared" si="22"/>
        <v/>
      </c>
      <c r="L80" s="307">
        <f>'Actual Expense Data'!R32</f>
        <v>0</v>
      </c>
      <c r="M80" s="68">
        <f t="shared" si="23"/>
        <v>0</v>
      </c>
    </row>
    <row r="81" spans="1:13">
      <c r="A81" s="340">
        <f t="shared" si="24"/>
        <v>4060</v>
      </c>
      <c r="B81" s="369" t="s">
        <v>17</v>
      </c>
      <c r="C81" s="370"/>
      <c r="D81" s="371"/>
      <c r="E81" s="29"/>
      <c r="F81" s="29"/>
      <c r="G81" s="29"/>
      <c r="H81" s="101"/>
      <c r="I81" s="185"/>
      <c r="J81" s="178"/>
      <c r="K81" s="237" t="str">
        <f t="shared" si="22"/>
        <v/>
      </c>
      <c r="L81" s="307">
        <f>'Actual Expense Data'!R33</f>
        <v>0</v>
      </c>
      <c r="M81" s="68">
        <f t="shared" si="23"/>
        <v>0</v>
      </c>
    </row>
    <row r="82" spans="1:13">
      <c r="A82" s="340">
        <f t="shared" si="24"/>
        <v>4070</v>
      </c>
      <c r="B82" s="369" t="s">
        <v>34</v>
      </c>
      <c r="C82" s="370"/>
      <c r="D82" s="371"/>
      <c r="E82" s="29"/>
      <c r="F82" s="29"/>
      <c r="G82" s="29"/>
      <c r="H82" s="101"/>
      <c r="I82" s="185"/>
      <c r="J82" s="178"/>
      <c r="K82" s="237" t="str">
        <f t="shared" si="22"/>
        <v/>
      </c>
      <c r="L82" s="307">
        <f>'Actual Expense Data'!R34</f>
        <v>0</v>
      </c>
      <c r="M82" s="68">
        <f t="shared" si="23"/>
        <v>0</v>
      </c>
    </row>
    <row r="83" spans="1:13">
      <c r="A83" s="340">
        <f t="shared" si="24"/>
        <v>4080</v>
      </c>
      <c r="B83" s="369" t="s">
        <v>18</v>
      </c>
      <c r="C83" s="370"/>
      <c r="D83" s="371"/>
      <c r="E83" s="29"/>
      <c r="F83" s="29"/>
      <c r="G83" s="29"/>
      <c r="H83" s="101"/>
      <c r="I83" s="185"/>
      <c r="J83" s="178"/>
      <c r="K83" s="237" t="str">
        <f t="shared" si="22"/>
        <v/>
      </c>
      <c r="L83" s="307">
        <f>'Actual Expense Data'!R35</f>
        <v>0</v>
      </c>
      <c r="M83" s="68">
        <f t="shared" si="23"/>
        <v>0</v>
      </c>
    </row>
    <row r="84" spans="1:13">
      <c r="A84" s="340">
        <f t="shared" si="24"/>
        <v>4090</v>
      </c>
      <c r="B84" s="369" t="s">
        <v>19</v>
      </c>
      <c r="C84" s="370"/>
      <c r="D84" s="371"/>
      <c r="E84" s="29"/>
      <c r="F84" s="29"/>
      <c r="G84" s="29"/>
      <c r="H84" s="101"/>
      <c r="I84" s="185"/>
      <c r="J84" s="178"/>
      <c r="K84" s="237" t="str">
        <f t="shared" si="22"/>
        <v/>
      </c>
      <c r="L84" s="307">
        <f>'Actual Expense Data'!R36</f>
        <v>0</v>
      </c>
      <c r="M84" s="68">
        <f t="shared" si="23"/>
        <v>0</v>
      </c>
    </row>
    <row r="85" spans="1:13">
      <c r="A85" s="340">
        <f t="shared" si="24"/>
        <v>4100</v>
      </c>
      <c r="B85" s="369" t="s">
        <v>36</v>
      </c>
      <c r="C85" s="370"/>
      <c r="D85" s="371"/>
      <c r="E85" s="29"/>
      <c r="F85" s="29"/>
      <c r="G85" s="29"/>
      <c r="H85" s="101"/>
      <c r="I85" s="185"/>
      <c r="J85" s="178"/>
      <c r="K85" s="237" t="str">
        <f t="shared" si="22"/>
        <v/>
      </c>
      <c r="L85" s="307">
        <f>'Actual Expense Data'!R37</f>
        <v>0</v>
      </c>
      <c r="M85" s="68">
        <f t="shared" si="23"/>
        <v>0</v>
      </c>
    </row>
    <row r="86" spans="1:13">
      <c r="A86" s="340">
        <f t="shared" si="24"/>
        <v>4110</v>
      </c>
      <c r="B86" s="369" t="s">
        <v>20</v>
      </c>
      <c r="C86" s="370"/>
      <c r="D86" s="371"/>
      <c r="E86" s="29"/>
      <c r="F86" s="29"/>
      <c r="G86" s="29"/>
      <c r="H86" s="101"/>
      <c r="I86" s="185"/>
      <c r="J86" s="178"/>
      <c r="K86" s="237" t="str">
        <f t="shared" si="22"/>
        <v/>
      </c>
      <c r="L86" s="307">
        <f>'Actual Expense Data'!R38</f>
        <v>0</v>
      </c>
      <c r="M86" s="68">
        <f t="shared" ref="M86:M89" si="25">IF($L$96=0,0,IF($J$96=0,L86-I86,L86-J86))</f>
        <v>0</v>
      </c>
    </row>
    <row r="87" spans="1:13">
      <c r="A87" s="340">
        <f t="shared" si="24"/>
        <v>4120</v>
      </c>
      <c r="B87" s="369" t="s">
        <v>21</v>
      </c>
      <c r="C87" s="370"/>
      <c r="D87" s="371"/>
      <c r="E87" s="29"/>
      <c r="F87" s="29"/>
      <c r="G87" s="29"/>
      <c r="H87" s="101"/>
      <c r="I87" s="185"/>
      <c r="J87" s="178"/>
      <c r="K87" s="237" t="str">
        <f t="shared" si="22"/>
        <v/>
      </c>
      <c r="L87" s="307">
        <f>'Actual Expense Data'!R39</f>
        <v>0</v>
      </c>
      <c r="M87" s="68">
        <f t="shared" si="25"/>
        <v>0</v>
      </c>
    </row>
    <row r="88" spans="1:13">
      <c r="A88" s="340">
        <f t="shared" si="24"/>
        <v>4130</v>
      </c>
      <c r="B88" s="369" t="s">
        <v>22</v>
      </c>
      <c r="C88" s="370"/>
      <c r="D88" s="371"/>
      <c r="E88" s="29"/>
      <c r="F88" s="29"/>
      <c r="G88" s="29"/>
      <c r="H88" s="101"/>
      <c r="I88" s="185"/>
      <c r="J88" s="178"/>
      <c r="K88" s="237" t="str">
        <f t="shared" si="22"/>
        <v/>
      </c>
      <c r="L88" s="307">
        <f>'Actual Expense Data'!R40</f>
        <v>0</v>
      </c>
      <c r="M88" s="68">
        <f t="shared" si="25"/>
        <v>0</v>
      </c>
    </row>
    <row r="89" spans="1:13">
      <c r="A89" s="340">
        <f t="shared" si="24"/>
        <v>4140</v>
      </c>
      <c r="B89" s="387" t="s">
        <v>66</v>
      </c>
      <c r="C89" s="370"/>
      <c r="D89" s="371"/>
      <c r="E89" s="29"/>
      <c r="F89" s="29"/>
      <c r="G89" s="29"/>
      <c r="H89" s="101"/>
      <c r="I89" s="185"/>
      <c r="J89" s="178"/>
      <c r="K89" s="237" t="str">
        <f t="shared" si="22"/>
        <v/>
      </c>
      <c r="L89" s="307">
        <f>'Actual Expense Data'!R41</f>
        <v>0</v>
      </c>
      <c r="M89" s="68">
        <f t="shared" si="25"/>
        <v>0</v>
      </c>
    </row>
    <row r="90" spans="1:13">
      <c r="A90" s="340">
        <f t="shared" si="24"/>
        <v>4150</v>
      </c>
      <c r="B90" s="369" t="s">
        <v>23</v>
      </c>
      <c r="C90" s="370"/>
      <c r="D90" s="371"/>
      <c r="E90" s="29"/>
      <c r="F90" s="29"/>
      <c r="G90" s="29"/>
      <c r="H90" s="101"/>
      <c r="I90" s="185"/>
      <c r="J90" s="178"/>
      <c r="K90" s="237" t="str">
        <f t="shared" si="22"/>
        <v/>
      </c>
      <c r="L90" s="307">
        <f>'Actual Expense Data'!R42</f>
        <v>0</v>
      </c>
      <c r="M90" s="68">
        <f>IF($L$96=0,0,IF($J$96=0,L90-I90,L90-J90))</f>
        <v>0</v>
      </c>
    </row>
    <row r="91" spans="1:13">
      <c r="A91" s="340">
        <f t="shared" si="24"/>
        <v>4160</v>
      </c>
      <c r="B91" s="369" t="s">
        <v>32</v>
      </c>
      <c r="C91" s="370"/>
      <c r="D91" s="371"/>
      <c r="E91" s="29"/>
      <c r="F91" s="29"/>
      <c r="G91" s="29"/>
      <c r="H91" s="101"/>
      <c r="I91" s="185"/>
      <c r="J91" s="178"/>
      <c r="K91" s="237" t="str">
        <f t="shared" si="22"/>
        <v/>
      </c>
      <c r="L91" s="307">
        <f>'Actual Expense Data'!R43</f>
        <v>0</v>
      </c>
      <c r="M91" s="68">
        <f>IF($L$96=0,0,IF($J$96=0,L91-I91,L91-J91))</f>
        <v>0</v>
      </c>
    </row>
    <row r="92" spans="1:13">
      <c r="A92" s="340">
        <f t="shared" si="24"/>
        <v>4170</v>
      </c>
      <c r="B92" s="369" t="s">
        <v>74</v>
      </c>
      <c r="C92" s="370"/>
      <c r="D92" s="371"/>
      <c r="E92" s="29"/>
      <c r="F92" s="29"/>
      <c r="G92" s="29"/>
      <c r="H92" s="101"/>
      <c r="I92" s="185"/>
      <c r="J92" s="178"/>
      <c r="K92" s="237" t="str">
        <f t="shared" si="22"/>
        <v/>
      </c>
      <c r="L92" s="307">
        <f>'Actual Expense Data'!R44</f>
        <v>0</v>
      </c>
      <c r="M92" s="68">
        <f>IF($L$96=0,0,IF($J$96=0,L92-I92,L92-J92))</f>
        <v>0</v>
      </c>
    </row>
    <row r="93" spans="1:13">
      <c r="A93" s="340">
        <f t="shared" si="24"/>
        <v>4180</v>
      </c>
      <c r="B93" s="369" t="s">
        <v>69</v>
      </c>
      <c r="C93" s="370"/>
      <c r="D93" s="371"/>
      <c r="E93" s="29"/>
      <c r="F93" s="29"/>
      <c r="G93" s="29"/>
      <c r="H93" s="101"/>
      <c r="I93" s="185"/>
      <c r="J93" s="178"/>
      <c r="K93" s="237" t="str">
        <f t="shared" si="22"/>
        <v/>
      </c>
      <c r="L93" s="307">
        <f>'Actual Expense Data'!R45</f>
        <v>0</v>
      </c>
      <c r="M93" s="68">
        <f>IF($L$96=0,0,IF($J$96=0,L93-I93,L93-J93))</f>
        <v>0</v>
      </c>
    </row>
    <row r="94" spans="1:13">
      <c r="A94" s="344">
        <v>4190</v>
      </c>
      <c r="B94" s="369" t="s">
        <v>26</v>
      </c>
      <c r="C94" s="370"/>
      <c r="D94" s="371"/>
      <c r="E94" s="81"/>
      <c r="F94" s="81"/>
      <c r="G94" s="81"/>
      <c r="H94" s="142"/>
      <c r="I94" s="185"/>
      <c r="J94" s="323"/>
      <c r="K94" s="237" t="str">
        <f t="shared" si="22"/>
        <v/>
      </c>
      <c r="L94" s="307">
        <f>'Actual Expense Data'!R46</f>
        <v>0</v>
      </c>
      <c r="M94" s="68">
        <f>IF($L$96=0,0,IF($J$96=0,L94-I94,L94-J94))</f>
        <v>0</v>
      </c>
    </row>
    <row r="95" spans="1:13">
      <c r="A95" s="341">
        <v>4200</v>
      </c>
      <c r="B95" s="372" t="s">
        <v>37</v>
      </c>
      <c r="C95" s="373"/>
      <c r="D95" s="374"/>
      <c r="E95" s="88"/>
      <c r="F95" s="88"/>
      <c r="G95" s="88"/>
      <c r="H95" s="102"/>
      <c r="I95" s="180"/>
      <c r="J95" s="181"/>
      <c r="K95" s="238" t="str">
        <f>IF($J$96=0,"",J95-I95)</f>
        <v/>
      </c>
      <c r="L95" s="307">
        <f>'Actual Expense Data'!R47</f>
        <v>0</v>
      </c>
      <c r="M95" s="68">
        <f>IF($L$96=0,0,IF($J$96=0,L95-I95,L95-J95))</f>
        <v>0</v>
      </c>
    </row>
    <row r="96" spans="1:13" s="1" customFormat="1">
      <c r="A96" s="339">
        <v>4000</v>
      </c>
      <c r="B96" s="357" t="s">
        <v>59</v>
      </c>
      <c r="C96" s="358"/>
      <c r="D96" s="359"/>
      <c r="E96" s="14"/>
      <c r="F96" s="14"/>
      <c r="G96" s="14"/>
      <c r="H96" s="103"/>
      <c r="I96" s="246">
        <f>SUM(I75:I95)</f>
        <v>0</v>
      </c>
      <c r="J96" s="40">
        <f>SUM(J75:J95)</f>
        <v>0</v>
      </c>
      <c r="K96" s="40">
        <f>SUM(K75:K95)</f>
        <v>0</v>
      </c>
      <c r="L96" s="246">
        <f>SUM(L75:L95)</f>
        <v>0</v>
      </c>
      <c r="M96" s="165">
        <f>SUM(M75:M95)</f>
        <v>0</v>
      </c>
    </row>
    <row r="97" spans="1:13" s="1" customFormat="1" hidden="1">
      <c r="A97" s="342"/>
      <c r="B97" s="419"/>
      <c r="C97" s="420"/>
      <c r="D97" s="420"/>
      <c r="E97" s="9"/>
      <c r="F97" s="9"/>
      <c r="G97" s="9"/>
      <c r="H97" s="147"/>
      <c r="I97" s="163"/>
      <c r="J97" s="149"/>
      <c r="K97" s="240"/>
      <c r="L97" s="227"/>
      <c r="M97" s="153"/>
    </row>
    <row r="98" spans="1:13" hidden="1">
      <c r="A98" s="339">
        <v>5000</v>
      </c>
      <c r="B98" s="355" t="s">
        <v>66</v>
      </c>
      <c r="C98" s="356"/>
      <c r="D98" s="356"/>
      <c r="E98" s="14"/>
      <c r="F98" s="79"/>
      <c r="G98" s="79"/>
      <c r="H98" s="141"/>
      <c r="I98" s="150"/>
      <c r="J98" s="151"/>
      <c r="K98" s="241"/>
      <c r="L98" s="228"/>
      <c r="M98" s="152"/>
    </row>
    <row r="99" spans="1:13" hidden="1">
      <c r="A99" s="340">
        <v>5010</v>
      </c>
      <c r="B99" s="369"/>
      <c r="C99" s="370"/>
      <c r="D99" s="371"/>
      <c r="E99" s="29"/>
      <c r="F99" s="29"/>
      <c r="G99" s="29"/>
      <c r="H99" s="101"/>
      <c r="I99" s="183"/>
      <c r="J99" s="186"/>
      <c r="K99" s="243" t="str">
        <f>IF($J$106=0,"",J99-I99)</f>
        <v/>
      </c>
      <c r="L99" s="229"/>
      <c r="M99" s="68">
        <f>IF($L$106=0,0,IF($J$106=0,L99-I99,L99-J99))</f>
        <v>0</v>
      </c>
    </row>
    <row r="100" spans="1:13" hidden="1">
      <c r="A100" s="340">
        <v>5020</v>
      </c>
      <c r="B100" s="369"/>
      <c r="C100" s="370"/>
      <c r="D100" s="371"/>
      <c r="E100" s="29"/>
      <c r="F100" s="29"/>
      <c r="G100" s="29"/>
      <c r="H100" s="101"/>
      <c r="I100" s="183"/>
      <c r="J100" s="186"/>
      <c r="K100" s="243" t="str">
        <f t="shared" ref="K100:K105" si="26">IF($J$106=0,"",J100-I100)</f>
        <v/>
      </c>
      <c r="L100" s="229"/>
      <c r="M100" s="68">
        <f t="shared" ref="M100:M105" si="27">IF($L$106=0,0,IF($J$106=0,L100-I100,L100-J100))</f>
        <v>0</v>
      </c>
    </row>
    <row r="101" spans="1:13" hidden="1">
      <c r="A101" s="340">
        <v>5030</v>
      </c>
      <c r="B101" s="369"/>
      <c r="C101" s="370"/>
      <c r="D101" s="371"/>
      <c r="E101" s="29"/>
      <c r="F101" s="29"/>
      <c r="G101" s="29"/>
      <c r="H101" s="101"/>
      <c r="I101" s="183"/>
      <c r="J101" s="186"/>
      <c r="K101" s="243" t="str">
        <f t="shared" si="26"/>
        <v/>
      </c>
      <c r="L101" s="229"/>
      <c r="M101" s="68">
        <f t="shared" si="27"/>
        <v>0</v>
      </c>
    </row>
    <row r="102" spans="1:13" hidden="1">
      <c r="A102" s="340">
        <v>5040</v>
      </c>
      <c r="B102" s="369"/>
      <c r="C102" s="370"/>
      <c r="D102" s="371"/>
      <c r="E102" s="29"/>
      <c r="F102" s="29"/>
      <c r="G102" s="29"/>
      <c r="H102" s="101"/>
      <c r="I102" s="183"/>
      <c r="J102" s="186"/>
      <c r="K102" s="243" t="str">
        <f t="shared" si="26"/>
        <v/>
      </c>
      <c r="L102" s="229"/>
      <c r="M102" s="68">
        <f t="shared" si="27"/>
        <v>0</v>
      </c>
    </row>
    <row r="103" spans="1:13" hidden="1">
      <c r="A103" s="340">
        <v>5050</v>
      </c>
      <c r="B103" s="369"/>
      <c r="C103" s="370"/>
      <c r="D103" s="371"/>
      <c r="E103" s="29"/>
      <c r="F103" s="29"/>
      <c r="G103" s="29"/>
      <c r="H103" s="101"/>
      <c r="I103" s="183"/>
      <c r="J103" s="186"/>
      <c r="K103" s="243" t="str">
        <f t="shared" si="26"/>
        <v/>
      </c>
      <c r="L103" s="229"/>
      <c r="M103" s="68">
        <f t="shared" si="27"/>
        <v>0</v>
      </c>
    </row>
    <row r="104" spans="1:13" hidden="1">
      <c r="A104" s="340">
        <v>5060</v>
      </c>
      <c r="B104" s="369"/>
      <c r="C104" s="370"/>
      <c r="D104" s="371"/>
      <c r="E104" s="29"/>
      <c r="F104" s="29"/>
      <c r="G104" s="29"/>
      <c r="H104" s="101"/>
      <c r="I104" s="183"/>
      <c r="J104" s="186"/>
      <c r="K104" s="243" t="str">
        <f t="shared" si="26"/>
        <v/>
      </c>
      <c r="L104" s="229"/>
      <c r="M104" s="68">
        <f t="shared" si="27"/>
        <v>0</v>
      </c>
    </row>
    <row r="105" spans="1:13" hidden="1">
      <c r="A105" s="341">
        <v>5070</v>
      </c>
      <c r="B105" s="372"/>
      <c r="C105" s="373"/>
      <c r="D105" s="374"/>
      <c r="E105" s="88"/>
      <c r="F105" s="88"/>
      <c r="G105" s="88"/>
      <c r="H105" s="102"/>
      <c r="I105" s="184"/>
      <c r="J105" s="187"/>
      <c r="K105" s="244" t="str">
        <f t="shared" si="26"/>
        <v/>
      </c>
      <c r="L105" s="230"/>
      <c r="M105" s="70">
        <f t="shared" si="27"/>
        <v>0</v>
      </c>
    </row>
    <row r="106" spans="1:13" s="1" customFormat="1" hidden="1">
      <c r="A106" s="339">
        <v>5000</v>
      </c>
      <c r="B106" s="357" t="s">
        <v>67</v>
      </c>
      <c r="C106" s="358"/>
      <c r="D106" s="359"/>
      <c r="E106" s="14"/>
      <c r="F106" s="14"/>
      <c r="G106" s="14"/>
      <c r="H106" s="103"/>
      <c r="I106" s="166">
        <f>SUM(I99:I105)</f>
        <v>0</v>
      </c>
      <c r="J106" s="40">
        <f t="shared" ref="J106:M106" si="28">SUM(J99:J105)</f>
        <v>0</v>
      </c>
      <c r="K106" s="245">
        <f t="shared" si="28"/>
        <v>0</v>
      </c>
      <c r="L106" s="246">
        <f t="shared" si="28"/>
        <v>0</v>
      </c>
      <c r="M106" s="167">
        <f t="shared" si="28"/>
        <v>0</v>
      </c>
    </row>
    <row r="107" spans="1:13" ht="13.5" thickBot="1">
      <c r="A107" s="344"/>
      <c r="B107" s="425"/>
      <c r="C107" s="426"/>
      <c r="D107" s="427"/>
      <c r="E107" s="81"/>
      <c r="F107" s="81"/>
      <c r="G107" s="81"/>
      <c r="H107" s="142"/>
      <c r="I107" s="145"/>
      <c r="J107" s="81"/>
      <c r="K107" s="139"/>
      <c r="L107" s="231"/>
      <c r="M107" s="139"/>
    </row>
    <row r="108" spans="1:13" s="1" customFormat="1" ht="13.5" thickBot="1">
      <c r="A108" s="119">
        <v>6000</v>
      </c>
      <c r="B108" s="346" t="s">
        <v>25</v>
      </c>
      <c r="C108" s="120"/>
      <c r="D108" s="120"/>
      <c r="E108" s="120"/>
      <c r="F108" s="121"/>
      <c r="G108" s="120"/>
      <c r="H108" s="122"/>
      <c r="I108" s="154">
        <f>I64+I72+I96+I106</f>
        <v>0</v>
      </c>
      <c r="J108" s="156">
        <f t="shared" ref="J108:K108" si="29">J64+J72+J96+J106</f>
        <v>0</v>
      </c>
      <c r="K108" s="156">
        <f t="shared" si="29"/>
        <v>0</v>
      </c>
      <c r="L108" s="232">
        <f>L64+L72+L96+L106</f>
        <v>0</v>
      </c>
      <c r="M108" s="155">
        <f>M64+M72+M96+M106</f>
        <v>0</v>
      </c>
    </row>
    <row r="109" spans="1:13" s="1" customFormat="1">
      <c r="A109" s="175"/>
      <c r="B109" s="451"/>
      <c r="C109" s="451"/>
      <c r="D109" s="451"/>
      <c r="E109" s="172"/>
      <c r="F109" s="172"/>
      <c r="G109" s="172"/>
      <c r="H109" s="173"/>
      <c r="I109" s="174"/>
      <c r="J109" s="174"/>
      <c r="K109" s="174"/>
      <c r="L109" s="174"/>
      <c r="M109" s="174"/>
    </row>
    <row r="110" spans="1:13" ht="13.5" thickBot="1">
      <c r="A110" s="171" t="s">
        <v>0</v>
      </c>
      <c r="B110" s="428"/>
      <c r="C110" s="428"/>
      <c r="D110" s="428"/>
      <c r="E110" s="87"/>
      <c r="F110" s="87"/>
      <c r="G110" s="87"/>
      <c r="H110" s="90"/>
      <c r="I110" s="90"/>
      <c r="J110" s="87"/>
      <c r="K110" s="87"/>
      <c r="L110" s="90"/>
      <c r="M110" s="87"/>
    </row>
    <row r="111" spans="1:13" ht="26.25" thickBot="1">
      <c r="A111" s="335" t="s">
        <v>1</v>
      </c>
      <c r="B111" s="378" t="s">
        <v>41</v>
      </c>
      <c r="C111" s="379"/>
      <c r="D111" s="380"/>
      <c r="E111" s="157" t="s">
        <v>68</v>
      </c>
      <c r="F111" s="157" t="s">
        <v>138</v>
      </c>
      <c r="G111" s="133"/>
      <c r="H111" s="212"/>
      <c r="I111" s="129" t="s">
        <v>40</v>
      </c>
      <c r="J111" s="128" t="s">
        <v>39</v>
      </c>
      <c r="K111" s="131" t="s">
        <v>89</v>
      </c>
      <c r="L111" s="130" t="s">
        <v>27</v>
      </c>
      <c r="M111" s="131" t="s">
        <v>33</v>
      </c>
    </row>
    <row r="112" spans="1:13">
      <c r="A112" s="339">
        <v>1000</v>
      </c>
      <c r="B112" s="357" t="s">
        <v>24</v>
      </c>
      <c r="C112" s="358"/>
      <c r="D112" s="359"/>
      <c r="E112" s="14"/>
      <c r="F112" s="14"/>
      <c r="G112" s="14"/>
      <c r="H112" s="103"/>
      <c r="I112" s="107">
        <f>I46</f>
        <v>0</v>
      </c>
      <c r="J112" s="40">
        <f>J46</f>
        <v>0</v>
      </c>
      <c r="K112" s="446" t="str">
        <f>IF($J$46=0,"",J112-I112)</f>
        <v/>
      </c>
      <c r="L112" s="224">
        <f>L46</f>
        <v>0</v>
      </c>
      <c r="M112" s="447" t="str">
        <f>IF(L112=0,"",IF(J112&gt;0,L112-J112,L112-I112))</f>
        <v/>
      </c>
    </row>
    <row r="113" spans="1:13">
      <c r="A113" s="347">
        <v>6000</v>
      </c>
      <c r="B113" s="429" t="s">
        <v>25</v>
      </c>
      <c r="C113" s="430"/>
      <c r="D113" s="431"/>
      <c r="E113" s="8"/>
      <c r="F113" s="8"/>
      <c r="G113" s="8"/>
      <c r="H113" s="104"/>
      <c r="I113" s="108">
        <f>I108</f>
        <v>0</v>
      </c>
      <c r="J113" s="38">
        <f>J108</f>
        <v>0</v>
      </c>
      <c r="K113" s="446" t="str">
        <f>IF($J$108=0,"",J113-I113)</f>
        <v/>
      </c>
      <c r="L113" s="233">
        <f>L108</f>
        <v>0</v>
      </c>
      <c r="M113" s="447" t="str">
        <f>IF(L113=0,"",IF(J113&gt;0,L113-J113,L113-I113))</f>
        <v/>
      </c>
    </row>
    <row r="114" spans="1:13" ht="13.5" thickBot="1">
      <c r="A114" s="336">
        <v>7000</v>
      </c>
      <c r="B114" s="432" t="s">
        <v>86</v>
      </c>
      <c r="C114" s="433"/>
      <c r="D114" s="434"/>
      <c r="E114" s="158"/>
      <c r="F114" s="158"/>
      <c r="G114" s="158"/>
      <c r="H114" s="159"/>
      <c r="I114" s="160">
        <f>I112-I113</f>
        <v>0</v>
      </c>
      <c r="J114" s="161">
        <f>J112-J113</f>
        <v>0</v>
      </c>
      <c r="K114" s="334">
        <f>IF($J$108=0,0,J114-I114)</f>
        <v>0</v>
      </c>
      <c r="L114" s="234">
        <f>L112-L113</f>
        <v>0</v>
      </c>
      <c r="M114" s="448" t="str">
        <f>IF(L114=0,"",IF(J114&gt;0,L114-J114,L114-I114))</f>
        <v/>
      </c>
    </row>
    <row r="115" spans="1:13">
      <c r="A115" s="348">
        <v>7010</v>
      </c>
      <c r="B115" s="353" t="s">
        <v>87</v>
      </c>
      <c r="C115" s="354"/>
      <c r="D115" s="354"/>
      <c r="E115" s="253">
        <f>IF($C$1="",0,IF(OR($C$1="AZ Division Convention &amp; Contest",$C$1="NE/NW Division Contests",$C$1="SE/SW Division Contests"),0.5,IF(OR($C$1="NE/NW Division Contests &amp; International Prelims",$C$1="SE/SW Division Contests &amp; International Prelims"),0.6,IF($C$1="FWD Fall Convention &amp; Contest",0.7))))</f>
        <v>0</v>
      </c>
      <c r="F115" s="444"/>
      <c r="G115" s="113"/>
      <c r="H115" s="162"/>
      <c r="I115" s="332">
        <f>IF(I116&gt;F116,I114*$E$115,I114-I116)</f>
        <v>0</v>
      </c>
      <c r="J115" s="333">
        <f>IF(J116&gt;F116,J114*$E$115,J114-J116)</f>
        <v>0</v>
      </c>
      <c r="K115" s="446" t="str">
        <f>IF($J$108=0,"",J115-I115)</f>
        <v/>
      </c>
      <c r="L115" s="332">
        <f>IF(L46=0,0,IF(L116&gt;F116,L114*$E$115,L114-L116))</f>
        <v>0</v>
      </c>
      <c r="M115" s="449">
        <f>IF(L115=0,0,IF(J115&gt;0,L115-J115,L115-I115))</f>
        <v>0</v>
      </c>
    </row>
    <row r="116" spans="1:13" ht="13.5" thickBot="1">
      <c r="A116" s="349">
        <v>7020</v>
      </c>
      <c r="B116" s="360" t="s">
        <v>88</v>
      </c>
      <c r="C116" s="361"/>
      <c r="D116" s="361"/>
      <c r="E116" s="136">
        <f>IF(E115=0,0,1-E115)</f>
        <v>0</v>
      </c>
      <c r="F116" s="445">
        <f>IF($C$1="",0,IF($C$1="AZ Division Convention &amp; Contest",800,IF(OR($C$1="NE/NW Division Contests",$C$1="SE/SW Division Contests"),1500,IF(OR($C$1="NE/NW Division Contests &amp; International Prelims",$C$1="SE/SW Division Contests &amp; International Prelims"),3000,IF($C$1="FWD Fall Convention &amp; Contest",4500)))))</f>
        <v>0</v>
      </c>
      <c r="G116" s="135"/>
      <c r="H116" s="137"/>
      <c r="I116" s="330">
        <f>IF(I114=0,0,IF(I114*$E$116&lt;=F116,F116,IF(I114&lt;F116,F116,I114*$E$116)))</f>
        <v>0</v>
      </c>
      <c r="J116" s="331">
        <f>IF(J114=0,0,IF(J114*$E$116&lt;=F116,F116,IF(J114&lt;F116,F116,J114*$E$116)))</f>
        <v>0</v>
      </c>
      <c r="K116" s="334" t="str">
        <f>IF($J$108=0,"",J116-I116)</f>
        <v/>
      </c>
      <c r="L116" s="330">
        <f>IF(L46=0,0,IF(L114*$E$116&lt;=F116,F116,IF(L114&lt;F116,F116,L114*$E$115)))</f>
        <v>0</v>
      </c>
      <c r="M116" s="450">
        <f>IF(L116=0,0,IF(J116&gt;0,L116-J116,L116-I116))</f>
        <v>0</v>
      </c>
    </row>
    <row r="117" spans="1:13">
      <c r="J117" s="10"/>
      <c r="K117" s="10"/>
      <c r="M117" s="10"/>
    </row>
    <row r="118" spans="1:13">
      <c r="B118" s="362" t="s">
        <v>90</v>
      </c>
      <c r="C118" s="362"/>
      <c r="E118" s="363" t="s">
        <v>91</v>
      </c>
      <c r="F118" s="363"/>
      <c r="G118" s="363"/>
      <c r="I118" s="364" t="s">
        <v>92</v>
      </c>
      <c r="J118" s="364"/>
      <c r="K118" s="364"/>
      <c r="M118" s="286"/>
    </row>
    <row r="119" spans="1:13">
      <c r="J119" s="10"/>
      <c r="K119" s="10"/>
      <c r="M119" s="10"/>
    </row>
    <row r="120" spans="1:13" ht="12.75" customHeight="1">
      <c r="B120" s="365"/>
      <c r="C120" s="365"/>
      <c r="D120" s="11"/>
      <c r="E120" s="365"/>
      <c r="F120" s="365"/>
      <c r="G120" s="365"/>
      <c r="I120" s="367" t="s">
        <v>132</v>
      </c>
      <c r="J120" s="367"/>
      <c r="K120" s="367"/>
    </row>
    <row r="121" spans="1:13" ht="12.75" customHeight="1">
      <c r="B121" s="366"/>
      <c r="C121" s="366"/>
      <c r="D121" s="5"/>
      <c r="E121" s="366"/>
      <c r="F121" s="366"/>
      <c r="G121" s="366"/>
      <c r="I121" s="368"/>
      <c r="J121" s="368"/>
      <c r="K121" s="368"/>
    </row>
    <row r="122" spans="1:13">
      <c r="B122" s="352" t="s">
        <v>130</v>
      </c>
      <c r="C122" s="352"/>
      <c r="E122" s="352" t="s">
        <v>130</v>
      </c>
      <c r="F122" s="352"/>
      <c r="G122" s="352"/>
      <c r="I122" s="352" t="s">
        <v>130</v>
      </c>
      <c r="J122" s="352"/>
      <c r="K122" s="352"/>
    </row>
    <row r="123" spans="1:13">
      <c r="B123" s="197"/>
      <c r="C123" s="197"/>
      <c r="D123" s="5"/>
      <c r="E123" s="275"/>
      <c r="F123" s="275"/>
      <c r="I123" s="275"/>
      <c r="J123" s="275"/>
    </row>
    <row r="124" spans="1:13" ht="12.75" customHeight="1">
      <c r="B124" s="365"/>
      <c r="C124" s="365"/>
      <c r="D124" s="5"/>
      <c r="E124" s="365"/>
      <c r="F124" s="365"/>
      <c r="G124" s="365"/>
      <c r="I124" s="367"/>
      <c r="J124" s="367"/>
      <c r="K124" s="367"/>
    </row>
    <row r="125" spans="1:13" ht="12.75" customHeight="1">
      <c r="B125" s="366"/>
      <c r="C125" s="366"/>
      <c r="D125" s="5"/>
      <c r="E125" s="366"/>
      <c r="F125" s="366"/>
      <c r="G125" s="366"/>
      <c r="I125" s="368"/>
      <c r="J125" s="368"/>
      <c r="K125" s="368"/>
      <c r="L125" s="168"/>
    </row>
    <row r="126" spans="1:13">
      <c r="B126" s="352" t="s">
        <v>131</v>
      </c>
      <c r="C126" s="352"/>
      <c r="D126" s="5"/>
      <c r="E126" s="352" t="s">
        <v>131</v>
      </c>
      <c r="F126" s="352"/>
      <c r="G126" s="352"/>
      <c r="I126" s="352" t="s">
        <v>131</v>
      </c>
      <c r="J126" s="352"/>
      <c r="K126" s="352"/>
      <c r="L126" s="168"/>
    </row>
    <row r="127" spans="1:13">
      <c r="B127" s="197"/>
      <c r="C127" s="197"/>
      <c r="D127" s="5"/>
      <c r="L127" s="168"/>
    </row>
    <row r="128" spans="1:13">
      <c r="B128" s="197"/>
      <c r="C128" s="197"/>
      <c r="D128" s="5"/>
      <c r="L128" s="168"/>
    </row>
    <row r="129" spans="2:7">
      <c r="B129" s="5"/>
      <c r="C129" s="194"/>
      <c r="D129" s="195"/>
    </row>
    <row r="130" spans="2:7">
      <c r="B130" s="5"/>
      <c r="C130" s="194"/>
      <c r="D130" s="195"/>
    </row>
    <row r="131" spans="2:7">
      <c r="B131" s="5"/>
      <c r="C131" s="194"/>
      <c r="D131" s="195"/>
    </row>
    <row r="132" spans="2:7">
      <c r="B132" s="5"/>
      <c r="C132" s="194"/>
      <c r="D132" s="195"/>
    </row>
    <row r="133" spans="2:7">
      <c r="B133" s="5"/>
      <c r="C133" s="194"/>
      <c r="D133" s="195"/>
    </row>
    <row r="134" spans="2:7">
      <c r="B134" s="5"/>
      <c r="C134" s="5"/>
      <c r="D134" s="196"/>
    </row>
    <row r="144" spans="2:7" ht="14.25">
      <c r="B144" s="410" t="s">
        <v>77</v>
      </c>
      <c r="C144" s="410"/>
      <c r="D144" s="410"/>
      <c r="E144" s="410"/>
      <c r="F144" s="410"/>
      <c r="G144" s="410"/>
    </row>
    <row r="145" spans="2:7" ht="14.25">
      <c r="B145" s="410" t="s">
        <v>78</v>
      </c>
      <c r="C145" s="410"/>
      <c r="D145" s="410"/>
      <c r="E145" s="410"/>
      <c r="F145" s="410"/>
      <c r="G145" s="410"/>
    </row>
  </sheetData>
  <mergeCells count="134">
    <mergeCell ref="B95:D95"/>
    <mergeCell ref="B109:D109"/>
    <mergeCell ref="B47:D47"/>
    <mergeCell ref="B85:D85"/>
    <mergeCell ref="B86:D86"/>
    <mergeCell ref="B87:D87"/>
    <mergeCell ref="B88:D88"/>
    <mergeCell ref="B90:D90"/>
    <mergeCell ref="B91:D91"/>
    <mergeCell ref="B92:D92"/>
    <mergeCell ref="B93:D93"/>
    <mergeCell ref="B94:D94"/>
    <mergeCell ref="B53:D53"/>
    <mergeCell ref="B54:D54"/>
    <mergeCell ref="B44:D44"/>
    <mergeCell ref="B46:D46"/>
    <mergeCell ref="B89:D89"/>
    <mergeCell ref="B77:D77"/>
    <mergeCell ref="B78:D78"/>
    <mergeCell ref="B80:D80"/>
    <mergeCell ref="B70:D70"/>
    <mergeCell ref="B72:D72"/>
    <mergeCell ref="B75:D75"/>
    <mergeCell ref="B79:D79"/>
    <mergeCell ref="B55:D55"/>
    <mergeCell ref="B56:D56"/>
    <mergeCell ref="B61:D61"/>
    <mergeCell ref="B62:D62"/>
    <mergeCell ref="B69:D69"/>
    <mergeCell ref="B51:D51"/>
    <mergeCell ref="B52:D52"/>
    <mergeCell ref="B76:D76"/>
    <mergeCell ref="B81:D81"/>
    <mergeCell ref="B82:D82"/>
    <mergeCell ref="B83:D83"/>
    <mergeCell ref="B84:D84"/>
    <mergeCell ref="B97:D97"/>
    <mergeCell ref="B99:D99"/>
    <mergeCell ref="B59:D59"/>
    <mergeCell ref="B60:D60"/>
    <mergeCell ref="B74:D74"/>
    <mergeCell ref="B96:D96"/>
    <mergeCell ref="B73:D73"/>
    <mergeCell ref="B66:D66"/>
    <mergeCell ref="B67:D67"/>
    <mergeCell ref="B68:D68"/>
    <mergeCell ref="B111:D111"/>
    <mergeCell ref="B64:D64"/>
    <mergeCell ref="B107:D107"/>
    <mergeCell ref="B110:D110"/>
    <mergeCell ref="B113:D113"/>
    <mergeCell ref="B114:D114"/>
    <mergeCell ref="B100:D100"/>
    <mergeCell ref="B101:D101"/>
    <mergeCell ref="B102:D102"/>
    <mergeCell ref="B103:D103"/>
    <mergeCell ref="B18:D18"/>
    <mergeCell ref="B20:D20"/>
    <mergeCell ref="B22:D22"/>
    <mergeCell ref="B144:G144"/>
    <mergeCell ref="B145:G145"/>
    <mergeCell ref="G8:H8"/>
    <mergeCell ref="A11:B11"/>
    <mergeCell ref="A9:B9"/>
    <mergeCell ref="B41:D41"/>
    <mergeCell ref="B42:D42"/>
    <mergeCell ref="B43:D43"/>
    <mergeCell ref="B45:D45"/>
    <mergeCell ref="B36:D36"/>
    <mergeCell ref="B37:D37"/>
    <mergeCell ref="B38:D38"/>
    <mergeCell ref="B39:D39"/>
    <mergeCell ref="B40:D40"/>
    <mergeCell ref="B35:D35"/>
    <mergeCell ref="B63:D63"/>
    <mergeCell ref="B65:D65"/>
    <mergeCell ref="B57:D57"/>
    <mergeCell ref="B58:D58"/>
    <mergeCell ref="A1:B1"/>
    <mergeCell ref="A3:B3"/>
    <mergeCell ref="B17:D17"/>
    <mergeCell ref="B16:D16"/>
    <mergeCell ref="A8:B8"/>
    <mergeCell ref="A13:B13"/>
    <mergeCell ref="A4:B4"/>
    <mergeCell ref="A5:B5"/>
    <mergeCell ref="A6:B6"/>
    <mergeCell ref="A12:B12"/>
    <mergeCell ref="A7:B7"/>
    <mergeCell ref="A10:B10"/>
    <mergeCell ref="C1:G1"/>
    <mergeCell ref="C2:G2"/>
    <mergeCell ref="C3:G3"/>
    <mergeCell ref="C4:G4"/>
    <mergeCell ref="A2:B2"/>
    <mergeCell ref="B33:D33"/>
    <mergeCell ref="B31:D31"/>
    <mergeCell ref="B29:D29"/>
    <mergeCell ref="B19:D19"/>
    <mergeCell ref="B50:D50"/>
    <mergeCell ref="B48:D48"/>
    <mergeCell ref="B21:D21"/>
    <mergeCell ref="B23:D23"/>
    <mergeCell ref="B25:D25"/>
    <mergeCell ref="B27:D27"/>
    <mergeCell ref="B49:D49"/>
    <mergeCell ref="B34:D34"/>
    <mergeCell ref="B26:D26"/>
    <mergeCell ref="B28:D28"/>
    <mergeCell ref="B24:D24"/>
    <mergeCell ref="B30:D30"/>
    <mergeCell ref="B32:D32"/>
    <mergeCell ref="B122:C122"/>
    <mergeCell ref="B126:C126"/>
    <mergeCell ref="B115:D115"/>
    <mergeCell ref="B98:D98"/>
    <mergeCell ref="B112:D112"/>
    <mergeCell ref="E126:G126"/>
    <mergeCell ref="I126:K126"/>
    <mergeCell ref="E122:G122"/>
    <mergeCell ref="I122:K122"/>
    <mergeCell ref="B116:D116"/>
    <mergeCell ref="B118:C118"/>
    <mergeCell ref="E118:G118"/>
    <mergeCell ref="I118:K118"/>
    <mergeCell ref="E120:G121"/>
    <mergeCell ref="E124:G125"/>
    <mergeCell ref="B124:C125"/>
    <mergeCell ref="B120:C121"/>
    <mergeCell ref="I120:K121"/>
    <mergeCell ref="I124:K125"/>
    <mergeCell ref="B104:D104"/>
    <mergeCell ref="B105:D105"/>
    <mergeCell ref="B106:D106"/>
  </mergeCells>
  <phoneticPr fontId="0" type="noConversion"/>
  <printOptions horizontalCentered="1"/>
  <pageMargins left="0.17" right="0.17" top="1.1200000000000001" bottom="0.5" header="0.38" footer="0.25"/>
  <pageSetup scale="74" fitToHeight="3" orientation="landscape" r:id="rId1"/>
  <headerFooter alignWithMargins="0">
    <oddHeader>&amp;L&amp;G&amp;C&amp;"Arial,Bold"&amp;18FAR WESTERN DISTRICT
&amp;"Arial,Regular"&amp;14Convention &amp;&amp; Contest Financial Statement&amp;RRevised:  06/16/18</oddHeader>
    <oddFooter>&amp;CPage &amp;P of &amp;N</oddFooter>
  </headerFooter>
  <rowBreaks count="2" manualBreakCount="2">
    <brk id="46" max="12" man="1"/>
    <brk id="108" max="12" man="1"/>
  </rowBreaks>
  <customProperties>
    <customPr name="LastActive" r:id="rId2"/>
  </customProperties>
  <ignoredErrors>
    <ignoredError sqref="K112:K114" formula="1"/>
    <ignoredError sqref="L52" unlockedFormula="1"/>
  </ignoredErrors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>
          <x14:formula1>
            <xm:f>'Event Types'!$A$3:$A$8</xm:f>
          </x14:formula1>
          <xm:sqref>C1:G1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7"/>
  <sheetViews>
    <sheetView workbookViewId="0">
      <selection activeCell="F46" sqref="F46"/>
    </sheetView>
  </sheetViews>
  <sheetFormatPr defaultRowHeight="12.75"/>
  <cols>
    <col min="2" max="2" width="43.85546875" bestFit="1" customWidth="1"/>
    <col min="3" max="17" width="10.7109375" customWidth="1"/>
    <col min="18" max="18" width="11.85546875" style="286" customWidth="1"/>
  </cols>
  <sheetData>
    <row r="2" spans="1:18" ht="13.5" thickBot="1"/>
    <row r="3" spans="1:18" ht="17.25" customHeight="1" thickBot="1">
      <c r="A3" s="284" t="s">
        <v>135</v>
      </c>
      <c r="B3" s="296" t="s">
        <v>134</v>
      </c>
      <c r="C3" s="295" t="s">
        <v>73</v>
      </c>
      <c r="D3" s="283" t="s">
        <v>73</v>
      </c>
      <c r="E3" s="283" t="s">
        <v>73</v>
      </c>
      <c r="F3" s="283" t="s">
        <v>73</v>
      </c>
      <c r="G3" s="283" t="s">
        <v>73</v>
      </c>
      <c r="H3" s="283" t="s">
        <v>73</v>
      </c>
      <c r="I3" s="283" t="s">
        <v>73</v>
      </c>
      <c r="J3" s="283" t="s">
        <v>73</v>
      </c>
      <c r="K3" s="283" t="s">
        <v>73</v>
      </c>
      <c r="L3" s="283" t="s">
        <v>73</v>
      </c>
      <c r="M3" s="283" t="s">
        <v>73</v>
      </c>
      <c r="N3" s="283" t="s">
        <v>73</v>
      </c>
      <c r="O3" s="283" t="s">
        <v>73</v>
      </c>
      <c r="P3" s="283" t="s">
        <v>73</v>
      </c>
      <c r="Q3" s="285" t="s">
        <v>73</v>
      </c>
      <c r="R3" s="287" t="s">
        <v>133</v>
      </c>
    </row>
    <row r="4" spans="1:18">
      <c r="A4" s="110">
        <v>2000</v>
      </c>
      <c r="B4" s="297" t="s">
        <v>48</v>
      </c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289"/>
    </row>
    <row r="5" spans="1:18">
      <c r="A5" s="109">
        <v>2010</v>
      </c>
      <c r="B5" s="280" t="s">
        <v>60</v>
      </c>
      <c r="C5" s="199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9"/>
      <c r="R5" s="312">
        <f t="shared" ref="R5:R17" si="0">SUM(C5:Q5)</f>
        <v>0</v>
      </c>
    </row>
    <row r="6" spans="1:18">
      <c r="A6" s="109">
        <v>2020</v>
      </c>
      <c r="B6" s="280" t="s">
        <v>3</v>
      </c>
      <c r="C6" s="199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9"/>
      <c r="R6" s="312">
        <f t="shared" si="0"/>
        <v>0</v>
      </c>
    </row>
    <row r="7" spans="1:18">
      <c r="A7" s="109">
        <v>2030</v>
      </c>
      <c r="B7" s="280" t="s">
        <v>4</v>
      </c>
      <c r="C7" s="199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9"/>
      <c r="R7" s="312">
        <f t="shared" si="0"/>
        <v>0</v>
      </c>
    </row>
    <row r="8" spans="1:18">
      <c r="A8" s="109">
        <v>2040</v>
      </c>
      <c r="B8" s="280" t="s">
        <v>38</v>
      </c>
      <c r="C8" s="199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9"/>
      <c r="R8" s="312">
        <f t="shared" si="0"/>
        <v>0</v>
      </c>
    </row>
    <row r="9" spans="1:18">
      <c r="A9" s="109">
        <v>2050</v>
      </c>
      <c r="B9" s="280" t="s">
        <v>5</v>
      </c>
      <c r="C9" s="199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9"/>
      <c r="R9" s="312">
        <f t="shared" si="0"/>
        <v>0</v>
      </c>
    </row>
    <row r="10" spans="1:18">
      <c r="A10" s="109">
        <v>2060</v>
      </c>
      <c r="B10" s="280" t="s">
        <v>30</v>
      </c>
      <c r="C10" s="199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9"/>
      <c r="R10" s="312">
        <f t="shared" si="0"/>
        <v>0</v>
      </c>
    </row>
    <row r="11" spans="1:18">
      <c r="A11" s="109">
        <v>2070</v>
      </c>
      <c r="B11" s="280" t="s">
        <v>75</v>
      </c>
      <c r="C11" s="199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309"/>
      <c r="R11" s="312">
        <f t="shared" si="0"/>
        <v>0</v>
      </c>
    </row>
    <row r="12" spans="1:18">
      <c r="A12" s="109">
        <v>2080</v>
      </c>
      <c r="B12" s="280" t="s">
        <v>76</v>
      </c>
      <c r="C12" s="199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9"/>
      <c r="R12" s="312">
        <f t="shared" si="0"/>
        <v>0</v>
      </c>
    </row>
    <row r="13" spans="1:18">
      <c r="A13" s="109">
        <v>2090</v>
      </c>
      <c r="B13" s="280" t="s">
        <v>28</v>
      </c>
      <c r="C13" s="199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9"/>
      <c r="R13" s="312">
        <f t="shared" si="0"/>
        <v>0</v>
      </c>
    </row>
    <row r="14" spans="1:18">
      <c r="A14" s="109">
        <v>2100</v>
      </c>
      <c r="B14" s="280" t="s">
        <v>6</v>
      </c>
      <c r="C14" s="199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9"/>
      <c r="R14" s="312">
        <f t="shared" si="0"/>
        <v>0</v>
      </c>
    </row>
    <row r="15" spans="1:18">
      <c r="A15" s="109">
        <v>2110</v>
      </c>
      <c r="B15" s="280" t="s">
        <v>7</v>
      </c>
      <c r="C15" s="199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O15" s="308"/>
      <c r="P15" s="308"/>
      <c r="Q15" s="309"/>
      <c r="R15" s="312">
        <f t="shared" si="0"/>
        <v>0</v>
      </c>
    </row>
    <row r="16" spans="1:18">
      <c r="A16" s="109">
        <v>2120</v>
      </c>
      <c r="B16" s="280" t="s">
        <v>8</v>
      </c>
      <c r="C16" s="17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  <c r="P16" s="308"/>
      <c r="Q16" s="309"/>
      <c r="R16" s="312">
        <f t="shared" si="0"/>
        <v>0</v>
      </c>
    </row>
    <row r="17" spans="1:18">
      <c r="A17" s="114">
        <v>2130</v>
      </c>
      <c r="B17" s="298" t="s">
        <v>31</v>
      </c>
      <c r="C17" s="181"/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1"/>
      <c r="R17" s="313">
        <f t="shared" si="0"/>
        <v>0</v>
      </c>
    </row>
    <row r="18" spans="1:18">
      <c r="A18" s="146"/>
      <c r="B18" s="299"/>
      <c r="C18" s="292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4"/>
      <c r="R18" s="291"/>
    </row>
    <row r="19" spans="1:18">
      <c r="A19" s="110">
        <v>3000</v>
      </c>
      <c r="B19" s="297" t="s">
        <v>56</v>
      </c>
      <c r="C19" s="302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5"/>
      <c r="R19" s="290"/>
    </row>
    <row r="20" spans="1:18">
      <c r="A20" s="109">
        <v>3010</v>
      </c>
      <c r="B20" s="280" t="s">
        <v>9</v>
      </c>
      <c r="C20" s="178"/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308"/>
      <c r="P20" s="308"/>
      <c r="Q20" s="309"/>
      <c r="R20" s="321">
        <f t="shared" ref="R20:R47" si="1">SUM(C20:Q20)</f>
        <v>0</v>
      </c>
    </row>
    <row r="21" spans="1:18">
      <c r="A21" s="109">
        <v>3020</v>
      </c>
      <c r="B21" s="280" t="s">
        <v>10</v>
      </c>
      <c r="C21" s="17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9"/>
      <c r="R21" s="321">
        <f t="shared" si="1"/>
        <v>0</v>
      </c>
    </row>
    <row r="22" spans="1:18">
      <c r="A22" s="109">
        <v>3030</v>
      </c>
      <c r="B22" s="280" t="s">
        <v>11</v>
      </c>
      <c r="C22" s="17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9"/>
      <c r="R22" s="321">
        <f t="shared" si="1"/>
        <v>0</v>
      </c>
    </row>
    <row r="23" spans="1:18">
      <c r="A23" s="109">
        <v>3040</v>
      </c>
      <c r="B23" s="280" t="s">
        <v>12</v>
      </c>
      <c r="C23" s="17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9"/>
      <c r="R23" s="321">
        <f t="shared" si="1"/>
        <v>0</v>
      </c>
    </row>
    <row r="24" spans="1:18">
      <c r="A24" s="114">
        <v>3050</v>
      </c>
      <c r="B24" s="281" t="s">
        <v>13</v>
      </c>
      <c r="C24" s="182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315"/>
      <c r="R24" s="321">
        <f t="shared" si="1"/>
        <v>0</v>
      </c>
    </row>
    <row r="25" spans="1:18">
      <c r="A25" s="146"/>
      <c r="B25" s="300"/>
      <c r="C25" s="278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8"/>
      <c r="R25" s="291"/>
    </row>
    <row r="26" spans="1:18">
      <c r="A26" s="110">
        <v>4000</v>
      </c>
      <c r="B26" s="297" t="s">
        <v>58</v>
      </c>
      <c r="C26" s="305"/>
      <c r="D26" s="304"/>
      <c r="E26" s="304"/>
      <c r="F26" s="304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5"/>
      <c r="R26" s="288"/>
    </row>
    <row r="27" spans="1:18">
      <c r="A27" s="198">
        <v>4010</v>
      </c>
      <c r="B27" s="301" t="s">
        <v>127</v>
      </c>
      <c r="C27" s="27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6"/>
      <c r="R27" s="321">
        <f t="shared" si="1"/>
        <v>0</v>
      </c>
    </row>
    <row r="28" spans="1:18">
      <c r="A28" s="198">
        <v>4015</v>
      </c>
      <c r="B28" s="301" t="s">
        <v>128</v>
      </c>
      <c r="C28" s="27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6"/>
      <c r="R28" s="321">
        <f t="shared" si="1"/>
        <v>0</v>
      </c>
    </row>
    <row r="29" spans="1:18">
      <c r="A29" s="109">
        <v>4020</v>
      </c>
      <c r="B29" s="280" t="s">
        <v>14</v>
      </c>
      <c r="C29" s="179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8"/>
      <c r="R29" s="321">
        <f t="shared" si="1"/>
        <v>0</v>
      </c>
    </row>
    <row r="30" spans="1:18">
      <c r="A30" s="109">
        <v>4030</v>
      </c>
      <c r="B30" s="280" t="s">
        <v>15</v>
      </c>
      <c r="C30" s="179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8"/>
      <c r="R30" s="321">
        <f t="shared" si="1"/>
        <v>0</v>
      </c>
    </row>
    <row r="31" spans="1:18">
      <c r="A31" s="109">
        <f>A30+10</f>
        <v>4040</v>
      </c>
      <c r="B31" s="301" t="s">
        <v>66</v>
      </c>
      <c r="C31" s="178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8"/>
      <c r="R31" s="321">
        <f t="shared" si="1"/>
        <v>0</v>
      </c>
    </row>
    <row r="32" spans="1:18">
      <c r="A32" s="109">
        <f t="shared" ref="A32:A45" si="2">A31+10</f>
        <v>4050</v>
      </c>
      <c r="B32" s="280" t="s">
        <v>16</v>
      </c>
      <c r="C32" s="178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8"/>
      <c r="R32" s="321">
        <f t="shared" si="1"/>
        <v>0</v>
      </c>
    </row>
    <row r="33" spans="1:18">
      <c r="A33" s="109">
        <f t="shared" si="2"/>
        <v>4060</v>
      </c>
      <c r="B33" s="280" t="s">
        <v>17</v>
      </c>
      <c r="C33" s="178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8"/>
      <c r="R33" s="321">
        <f t="shared" si="1"/>
        <v>0</v>
      </c>
    </row>
    <row r="34" spans="1:18">
      <c r="A34" s="109">
        <f t="shared" si="2"/>
        <v>4070</v>
      </c>
      <c r="B34" s="280" t="s">
        <v>34</v>
      </c>
      <c r="C34" s="178"/>
      <c r="D34" s="314"/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8"/>
      <c r="R34" s="321">
        <f t="shared" si="1"/>
        <v>0</v>
      </c>
    </row>
    <row r="35" spans="1:18">
      <c r="A35" s="109">
        <f t="shared" si="2"/>
        <v>4080</v>
      </c>
      <c r="B35" s="280" t="s">
        <v>18</v>
      </c>
      <c r="C35" s="178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8"/>
      <c r="R35" s="321">
        <f t="shared" si="1"/>
        <v>0</v>
      </c>
    </row>
    <row r="36" spans="1:18">
      <c r="A36" s="109">
        <f t="shared" si="2"/>
        <v>4090</v>
      </c>
      <c r="B36" s="280" t="s">
        <v>19</v>
      </c>
      <c r="C36" s="178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8"/>
      <c r="R36" s="321">
        <f t="shared" si="1"/>
        <v>0</v>
      </c>
    </row>
    <row r="37" spans="1:18">
      <c r="A37" s="109">
        <f t="shared" si="2"/>
        <v>4100</v>
      </c>
      <c r="B37" s="280" t="s">
        <v>36</v>
      </c>
      <c r="C37" s="178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8"/>
      <c r="R37" s="321">
        <f t="shared" si="1"/>
        <v>0</v>
      </c>
    </row>
    <row r="38" spans="1:18">
      <c r="A38" s="109">
        <f t="shared" si="2"/>
        <v>4110</v>
      </c>
      <c r="B38" s="280" t="s">
        <v>20</v>
      </c>
      <c r="C38" s="178"/>
      <c r="D38" s="314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8"/>
      <c r="R38" s="321">
        <f t="shared" si="1"/>
        <v>0</v>
      </c>
    </row>
    <row r="39" spans="1:18">
      <c r="A39" s="109">
        <f t="shared" si="2"/>
        <v>4120</v>
      </c>
      <c r="B39" s="280" t="s">
        <v>21</v>
      </c>
      <c r="C39" s="178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8"/>
      <c r="R39" s="321">
        <f t="shared" si="1"/>
        <v>0</v>
      </c>
    </row>
    <row r="40" spans="1:18">
      <c r="A40" s="109">
        <f t="shared" si="2"/>
        <v>4130</v>
      </c>
      <c r="B40" s="280" t="s">
        <v>22</v>
      </c>
      <c r="C40" s="178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  <c r="Q40" s="318"/>
      <c r="R40" s="321">
        <f t="shared" si="1"/>
        <v>0</v>
      </c>
    </row>
    <row r="41" spans="1:18">
      <c r="A41" s="109">
        <f t="shared" si="2"/>
        <v>4140</v>
      </c>
      <c r="B41" s="301" t="s">
        <v>66</v>
      </c>
      <c r="C41" s="178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8"/>
      <c r="R41" s="321">
        <f t="shared" si="1"/>
        <v>0</v>
      </c>
    </row>
    <row r="42" spans="1:18">
      <c r="A42" s="109">
        <f t="shared" si="2"/>
        <v>4150</v>
      </c>
      <c r="B42" s="280" t="s">
        <v>23</v>
      </c>
      <c r="C42" s="178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8"/>
      <c r="R42" s="321">
        <f t="shared" si="1"/>
        <v>0</v>
      </c>
    </row>
    <row r="43" spans="1:18">
      <c r="A43" s="109">
        <f t="shared" si="2"/>
        <v>4160</v>
      </c>
      <c r="B43" s="280" t="s">
        <v>32</v>
      </c>
      <c r="C43" s="178"/>
      <c r="D43" s="314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8"/>
      <c r="R43" s="321">
        <f t="shared" si="1"/>
        <v>0</v>
      </c>
    </row>
    <row r="44" spans="1:18">
      <c r="A44" s="109">
        <f t="shared" si="2"/>
        <v>4170</v>
      </c>
      <c r="B44" s="280" t="s">
        <v>74</v>
      </c>
      <c r="C44" s="178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8"/>
      <c r="R44" s="321">
        <f t="shared" si="1"/>
        <v>0</v>
      </c>
    </row>
    <row r="45" spans="1:18">
      <c r="A45" s="109">
        <f t="shared" si="2"/>
        <v>4180</v>
      </c>
      <c r="B45" s="280" t="s">
        <v>69</v>
      </c>
      <c r="C45" s="178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8"/>
      <c r="R45" s="321">
        <f t="shared" si="1"/>
        <v>0</v>
      </c>
    </row>
    <row r="46" spans="1:18">
      <c r="A46" s="138">
        <v>4190</v>
      </c>
      <c r="B46" s="280" t="s">
        <v>26</v>
      </c>
      <c r="C46" s="324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6"/>
      <c r="R46" s="327"/>
    </row>
    <row r="47" spans="1:18" ht="13.5" thickBot="1">
      <c r="A47" s="282">
        <v>4200</v>
      </c>
      <c r="B47" s="328" t="s">
        <v>37</v>
      </c>
      <c r="C47" s="320"/>
      <c r="D47" s="320"/>
      <c r="E47" s="320"/>
      <c r="F47" s="320"/>
      <c r="G47" s="320"/>
      <c r="H47" s="320"/>
      <c r="I47" s="320"/>
      <c r="J47" s="320"/>
      <c r="K47" s="320"/>
      <c r="L47" s="320"/>
      <c r="M47" s="320"/>
      <c r="N47" s="320"/>
      <c r="O47" s="320"/>
      <c r="P47" s="320"/>
      <c r="Q47" s="319"/>
      <c r="R47" s="322">
        <f t="shared" si="1"/>
        <v>0</v>
      </c>
    </row>
  </sheetData>
  <sheetProtection algorithmName="SHA-512" hashValue="1cFPQJwPGGk5vd40KGa+C48mdPaE5rqI2UM1cd5a5ZaLqFNFOAZNJYPmKUtwoJ/DMFD0Hk/P4AvIrDSw9/X5tw==" saltValue="7vhBLjP/WtG1CL6x7a56Wg==" spinCount="100000" sheet="1" objects="1" scenarios="1"/>
  <pageMargins left="0.7" right="0.7" top="0.75" bottom="0.75" header="0.3" footer="0.3"/>
  <pageSetup orientation="portrait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3"/>
  <sheetViews>
    <sheetView workbookViewId="0">
      <selection activeCell="H29" sqref="H29"/>
    </sheetView>
  </sheetViews>
  <sheetFormatPr defaultRowHeight="12.75"/>
  <cols>
    <col min="1" max="1" width="3.85546875" customWidth="1"/>
    <col min="2" max="2" width="59.85546875" bestFit="1" customWidth="1"/>
  </cols>
  <sheetData>
    <row r="3" spans="2:2" ht="15">
      <c r="B3" s="273" t="s">
        <v>120</v>
      </c>
    </row>
    <row r="5" spans="2:2">
      <c r="B5" s="271" t="s">
        <v>123</v>
      </c>
    </row>
    <row r="6" spans="2:2">
      <c r="B6" s="271"/>
    </row>
    <row r="8" spans="2:2">
      <c r="B8" s="272" t="s">
        <v>121</v>
      </c>
    </row>
    <row r="10" spans="2:2">
      <c r="B10" s="271" t="s">
        <v>122</v>
      </c>
    </row>
    <row r="11" spans="2:2">
      <c r="B11" s="271" t="s">
        <v>125</v>
      </c>
    </row>
    <row r="12" spans="2:2">
      <c r="B12" s="271" t="s">
        <v>126</v>
      </c>
    </row>
    <row r="13" spans="2:2">
      <c r="B13" s="271" t="s">
        <v>124</v>
      </c>
    </row>
  </sheetData>
  <sheetProtection password="D897" sheet="1" objects="1" scenarios="1"/>
  <pageMargins left="0.7" right="0.7" top="0.75" bottom="0.75" header="0.3" footer="0.3"/>
  <pageSetup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"/>
  <sheetViews>
    <sheetView workbookViewId="0">
      <selection activeCell="A19" sqref="A19"/>
    </sheetView>
  </sheetViews>
  <sheetFormatPr defaultRowHeight="12.75"/>
  <cols>
    <col min="1" max="1" width="50.85546875" bestFit="1" customWidth="1"/>
  </cols>
  <sheetData>
    <row r="2" spans="1:1">
      <c r="A2" s="247" t="s">
        <v>102</v>
      </c>
    </row>
    <row r="3" spans="1:1" ht="15">
      <c r="A3" s="254" t="s">
        <v>103</v>
      </c>
    </row>
    <row r="4" spans="1:1" ht="15">
      <c r="A4" s="3" t="s">
        <v>94</v>
      </c>
    </row>
    <row r="5" spans="1:1" ht="15">
      <c r="A5" s="3" t="s">
        <v>95</v>
      </c>
    </row>
    <row r="6" spans="1:1" ht="15">
      <c r="A6" s="3" t="s">
        <v>93</v>
      </c>
    </row>
    <row r="7" spans="1:1" ht="15">
      <c r="A7" s="3" t="s">
        <v>79</v>
      </c>
    </row>
    <row r="8" spans="1:1" ht="15">
      <c r="A8" s="3" t="s">
        <v>96</v>
      </c>
    </row>
  </sheetData>
  <sheetProtection password="D897" sheet="1" objects="1" scenarios="1"/>
  <pageMargins left="0.7" right="0.7" top="0.75" bottom="0.75" header="0.3" footer="0.3"/>
  <pageSetup orientation="portrait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8" sqref="C8"/>
    </sheetView>
  </sheetViews>
  <sheetFormatPr defaultRowHeight="12.75"/>
  <cols>
    <col min="2" max="2" width="46.28515625" bestFit="1" customWidth="1"/>
    <col min="3" max="5" width="13.7109375" customWidth="1"/>
    <col min="6" max="6" width="24.28515625" style="2" bestFit="1" customWidth="1"/>
  </cols>
  <sheetData>
    <row r="1" spans="1:8" ht="25.5">
      <c r="A1" s="248" t="s">
        <v>1</v>
      </c>
      <c r="B1" s="248" t="s">
        <v>100</v>
      </c>
      <c r="C1" s="249" t="s">
        <v>97</v>
      </c>
      <c r="D1" s="249" t="s">
        <v>99</v>
      </c>
      <c r="E1" s="249" t="s">
        <v>98</v>
      </c>
      <c r="F1" s="249" t="s">
        <v>109</v>
      </c>
    </row>
    <row r="2" spans="1:8">
      <c r="A2" s="261">
        <v>1010</v>
      </c>
      <c r="B2" s="262" t="s">
        <v>104</v>
      </c>
      <c r="C2" s="263">
        <v>45</v>
      </c>
      <c r="D2" s="264">
        <v>50</v>
      </c>
      <c r="E2" s="264">
        <v>50</v>
      </c>
      <c r="F2" s="265"/>
      <c r="H2" s="250"/>
    </row>
    <row r="3" spans="1:8">
      <c r="A3" s="255">
        <v>1020</v>
      </c>
      <c r="B3" s="257" t="s">
        <v>105</v>
      </c>
      <c r="C3" s="258">
        <v>60</v>
      </c>
      <c r="D3" s="259">
        <v>65</v>
      </c>
      <c r="E3" s="259">
        <v>65</v>
      </c>
      <c r="F3" s="266"/>
      <c r="H3" s="250"/>
    </row>
    <row r="4" spans="1:8">
      <c r="A4" s="255">
        <v>1025</v>
      </c>
      <c r="B4" s="257" t="s">
        <v>70</v>
      </c>
      <c r="C4" s="258">
        <v>65</v>
      </c>
      <c r="D4" s="259">
        <v>70</v>
      </c>
      <c r="E4" s="259">
        <v>70</v>
      </c>
      <c r="F4" s="266"/>
      <c r="H4" s="250"/>
    </row>
    <row r="5" spans="1:8">
      <c r="A5" s="255">
        <v>1030</v>
      </c>
      <c r="B5" s="257" t="s">
        <v>106</v>
      </c>
      <c r="C5" s="258">
        <f>C2/2</f>
        <v>22.5</v>
      </c>
      <c r="D5" s="258">
        <f t="shared" ref="D5" si="0">D2/2</f>
        <v>25</v>
      </c>
      <c r="E5" s="258">
        <f t="shared" ref="E5" si="1">E2/2</f>
        <v>25</v>
      </c>
      <c r="F5" s="255" t="s">
        <v>110</v>
      </c>
      <c r="H5" s="250"/>
    </row>
    <row r="6" spans="1:8">
      <c r="A6" s="255">
        <v>1040</v>
      </c>
      <c r="B6" s="257" t="s">
        <v>107</v>
      </c>
      <c r="C6" s="258">
        <f t="shared" ref="C6" si="2">C3/2</f>
        <v>30</v>
      </c>
      <c r="D6" s="258">
        <f t="shared" ref="D6:E6" si="3">D3/2</f>
        <v>32.5</v>
      </c>
      <c r="E6" s="258">
        <f t="shared" si="3"/>
        <v>32.5</v>
      </c>
      <c r="F6" s="255" t="s">
        <v>111</v>
      </c>
      <c r="H6" s="250"/>
    </row>
    <row r="7" spans="1:8">
      <c r="A7" s="255">
        <v>1045</v>
      </c>
      <c r="B7" s="257" t="s">
        <v>108</v>
      </c>
      <c r="C7" s="258">
        <v>35</v>
      </c>
      <c r="D7" s="258">
        <f t="shared" ref="D7:E7" si="4">D4/2</f>
        <v>35</v>
      </c>
      <c r="E7" s="258">
        <f t="shared" si="4"/>
        <v>35</v>
      </c>
      <c r="F7" s="255" t="s">
        <v>112</v>
      </c>
      <c r="H7" s="250"/>
    </row>
    <row r="8" spans="1:8">
      <c r="A8" s="255">
        <v>1050</v>
      </c>
      <c r="B8" s="257" t="s">
        <v>113</v>
      </c>
      <c r="C8" s="260">
        <v>30</v>
      </c>
      <c r="D8" s="259">
        <v>30</v>
      </c>
      <c r="E8" s="259">
        <v>30</v>
      </c>
      <c r="F8" s="266"/>
    </row>
    <row r="9" spans="1:8">
      <c r="A9" s="255">
        <v>1055</v>
      </c>
      <c r="B9" s="257" t="s">
        <v>114</v>
      </c>
      <c r="C9" s="260">
        <v>30</v>
      </c>
      <c r="D9" s="259">
        <v>30</v>
      </c>
      <c r="E9" s="259">
        <v>30</v>
      </c>
      <c r="F9" s="266"/>
    </row>
    <row r="10" spans="1:8">
      <c r="A10" s="255">
        <v>1060</v>
      </c>
      <c r="B10" s="257" t="s">
        <v>115</v>
      </c>
      <c r="C10" s="258">
        <v>30</v>
      </c>
      <c r="D10" s="259">
        <v>30</v>
      </c>
      <c r="E10" s="259">
        <v>30</v>
      </c>
      <c r="F10" s="266"/>
    </row>
    <row r="11" spans="1:8">
      <c r="A11" s="255">
        <v>1065</v>
      </c>
      <c r="B11" s="257" t="s">
        <v>116</v>
      </c>
      <c r="C11" s="258">
        <v>30</v>
      </c>
      <c r="D11" s="259">
        <v>30</v>
      </c>
      <c r="E11" s="259">
        <v>30</v>
      </c>
      <c r="F11" s="266"/>
    </row>
    <row r="12" spans="1:8">
      <c r="A12" s="255">
        <v>1070</v>
      </c>
      <c r="B12" s="257" t="s">
        <v>117</v>
      </c>
      <c r="C12" s="258">
        <v>30</v>
      </c>
      <c r="D12" s="259">
        <v>30</v>
      </c>
      <c r="E12" s="259">
        <v>30</v>
      </c>
      <c r="F12" s="266"/>
    </row>
    <row r="13" spans="1:8">
      <c r="A13" s="255">
        <v>1075</v>
      </c>
      <c r="B13" s="267" t="s">
        <v>118</v>
      </c>
      <c r="C13" s="259">
        <f>C8/2</f>
        <v>15</v>
      </c>
      <c r="D13" s="259">
        <f>D8/2</f>
        <v>15</v>
      </c>
      <c r="E13" s="259">
        <f>E8/2</f>
        <v>15</v>
      </c>
      <c r="F13" s="274" t="s">
        <v>129</v>
      </c>
    </row>
    <row r="14" spans="1:8">
      <c r="A14" s="255">
        <v>1080</v>
      </c>
      <c r="B14" s="257" t="s">
        <v>44</v>
      </c>
      <c r="C14" s="258">
        <v>0</v>
      </c>
      <c r="D14" s="259">
        <v>0</v>
      </c>
      <c r="E14" s="259">
        <v>0</v>
      </c>
      <c r="F14" s="266"/>
    </row>
    <row r="15" spans="1:8">
      <c r="A15" s="255">
        <v>1085</v>
      </c>
      <c r="B15" s="267" t="s">
        <v>119</v>
      </c>
      <c r="C15" s="258">
        <v>0</v>
      </c>
      <c r="D15" s="259">
        <v>0</v>
      </c>
      <c r="E15" s="259">
        <v>0</v>
      </c>
      <c r="F15" s="266"/>
    </row>
  </sheetData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B20" sqref="B20"/>
    </sheetView>
  </sheetViews>
  <sheetFormatPr defaultRowHeight="12.75"/>
  <cols>
    <col min="1" max="1" width="50.85546875" bestFit="1" customWidth="1"/>
    <col min="2" max="3" width="6.7109375" customWidth="1"/>
  </cols>
  <sheetData>
    <row r="3" spans="1:4">
      <c r="A3" s="247" t="s">
        <v>102</v>
      </c>
      <c r="B3" s="193" t="s">
        <v>136</v>
      </c>
      <c r="C3" s="193" t="s">
        <v>137</v>
      </c>
      <c r="D3" s="193" t="s">
        <v>138</v>
      </c>
    </row>
    <row r="4" spans="1:4" ht="15">
      <c r="A4" s="254" t="s">
        <v>103</v>
      </c>
      <c r="B4" s="442">
        <v>0.5</v>
      </c>
      <c r="C4" s="442">
        <v>0.5</v>
      </c>
      <c r="D4" s="443">
        <v>800</v>
      </c>
    </row>
    <row r="5" spans="1:4" ht="15">
      <c r="A5" s="3" t="s">
        <v>94</v>
      </c>
      <c r="B5" s="442">
        <v>0.5</v>
      </c>
      <c r="C5" s="442">
        <v>0.5</v>
      </c>
      <c r="D5" s="443">
        <v>1500</v>
      </c>
    </row>
    <row r="6" spans="1:4" ht="15">
      <c r="A6" s="3" t="s">
        <v>95</v>
      </c>
      <c r="B6" s="442">
        <v>0.5</v>
      </c>
      <c r="C6" s="442">
        <v>0.5</v>
      </c>
      <c r="D6" s="443">
        <v>1500</v>
      </c>
    </row>
    <row r="7" spans="1:4" ht="15">
      <c r="A7" s="3" t="s">
        <v>93</v>
      </c>
      <c r="B7" s="442">
        <v>0.6</v>
      </c>
      <c r="C7" s="442">
        <v>0.4</v>
      </c>
      <c r="D7" s="443">
        <v>3000</v>
      </c>
    </row>
    <row r="8" spans="1:4" ht="15">
      <c r="A8" s="3" t="s">
        <v>79</v>
      </c>
      <c r="B8" s="442">
        <v>0.6</v>
      </c>
      <c r="C8" s="442">
        <v>0.4</v>
      </c>
      <c r="D8" s="443">
        <v>3000</v>
      </c>
    </row>
    <row r="9" spans="1:4" ht="15">
      <c r="A9" s="3" t="s">
        <v>96</v>
      </c>
      <c r="B9" s="442">
        <v>0.7</v>
      </c>
      <c r="C9" s="442">
        <v>0.3</v>
      </c>
      <c r="D9" s="443">
        <v>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 of Budget &amp; Actual Data</vt:lpstr>
      <vt:lpstr>Actual Expense Data</vt:lpstr>
      <vt:lpstr>File Naming Instructions</vt:lpstr>
      <vt:lpstr>Event Types</vt:lpstr>
      <vt:lpstr>Registration Rates</vt:lpstr>
      <vt:lpstr>Income Sharing Ratios</vt:lpstr>
      <vt:lpstr>'Summary of Budget &amp; Actual Data'!Print_Area</vt:lpstr>
    </vt:vector>
  </TitlesOfParts>
  <Company>Grunenwald/Consultant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Fall Final Bgt. Form-Excel</dc:title>
  <dc:creator>Fritz Grunenwald</dc:creator>
  <cp:lastModifiedBy>Bryan Forbes</cp:lastModifiedBy>
  <cp:lastPrinted>2015-11-17T16:31:14Z</cp:lastPrinted>
  <dcterms:created xsi:type="dcterms:W3CDTF">2001-02-09T19:24:19Z</dcterms:created>
  <dcterms:modified xsi:type="dcterms:W3CDTF">2018-06-16T17:44:41Z</dcterms:modified>
</cp:coreProperties>
</file>